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660" activeTab="0"/>
  </bookViews>
  <sheets>
    <sheet name="2023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<sst xmlns="http://schemas.openxmlformats.org/spreadsheetml/2006/main" count="116" uniqueCount="49">
  <si>
    <t>Jan - March 2023</t>
  </si>
  <si>
    <t>April - June 2023</t>
  </si>
  <si>
    <t>July- Sept 2023</t>
  </si>
  <si>
    <t>Recycling rates at centres: January - March 2023 and 2022</t>
  </si>
  <si>
    <t>Centre</t>
  </si>
  <si>
    <t>Recycling</t>
  </si>
  <si>
    <t>Total waste</t>
  </si>
  <si>
    <t>% recycled</t>
  </si>
  <si>
    <t>Period</t>
  </si>
  <si>
    <t>Arbroath</t>
  </si>
  <si>
    <t>Forfar</t>
  </si>
  <si>
    <t>Montrose</t>
  </si>
  <si>
    <t>All RCs total</t>
  </si>
  <si>
    <t>Brechin</t>
  </si>
  <si>
    <t>Jan - March 2022</t>
  </si>
  <si>
    <t>Carnoustie</t>
  </si>
  <si>
    <t>Recycling rates at centres: April - June 2023 and 2022</t>
  </si>
  <si>
    <t>Kirriemuir</t>
  </si>
  <si>
    <t>Monifieth</t>
  </si>
  <si>
    <t>April - June 2022</t>
  </si>
  <si>
    <t>Totals</t>
  </si>
  <si>
    <t>Check total</t>
  </si>
  <si>
    <t>Recycling rates at centres: July - September 2023 and 2022</t>
  </si>
  <si>
    <t>July - Sept 2023</t>
  </si>
  <si>
    <t>July - Sept 2022</t>
  </si>
  <si>
    <t>Oct - Dec 2022</t>
  </si>
  <si>
    <t>Recycling rates at centres: October - December 2023 and 2022</t>
  </si>
  <si>
    <t>Oct - Dec 2023</t>
  </si>
  <si>
    <t>Notes</t>
  </si>
  <si>
    <t>From 15 May 2023 Monifieth and Kirriemuir Recycling Centres closed and Carnoustie Recycling Centre began accepting non-recyclable (general) waste.</t>
  </si>
  <si>
    <t>From 24 -31 August 2022 industrial action resulted in the closure of all recycling centres.</t>
  </si>
  <si>
    <t>Apr-June</t>
  </si>
  <si>
    <t>Arbroath 2023</t>
  </si>
  <si>
    <t>Arbroath 2022</t>
  </si>
  <si>
    <t>Brechin 2023</t>
  </si>
  <si>
    <t>Brechin 2022</t>
  </si>
  <si>
    <t>Carnoustie 2023</t>
  </si>
  <si>
    <t>Carnoustie 2022</t>
  </si>
  <si>
    <t>Forfar 2023</t>
  </si>
  <si>
    <t>Forfar 2022</t>
  </si>
  <si>
    <t>Kirriemuir 2023</t>
  </si>
  <si>
    <t>Kirriemuir 2022</t>
  </si>
  <si>
    <t>Monifieth 2023</t>
  </si>
  <si>
    <t>Monifieth 2022</t>
  </si>
  <si>
    <t>Montrose 2023</t>
  </si>
  <si>
    <t>Montrose 2022</t>
  </si>
  <si>
    <t>Waste recycled</t>
  </si>
  <si>
    <t>Summary of quarterly recycling rates 2023 &amp; comparison with 2022</t>
  </si>
  <si>
    <t>Table presents tonnes of recycling collected and recycled as a percentage of total waste.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</si>
</sst>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.0;[Red]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entury Gothic"/>
      <family val="0"/>
    </font>
    <font>
      <sz val="9"/>
      <color indexed="63"/>
      <name val="Century Gothic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63"/>
      <name val="Century Gothic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33" borderId="11" xfId="0" applyFont="1" applyFill="1" applyBorder="1" applyAlignment="1">
      <alignment/>
    </xf>
    <xf numFmtId="10" fontId="43" fillId="33" borderId="12" xfId="0" applyNumberFormat="1" applyFont="1" applyFill="1" applyBorder="1" applyAlignment="1">
      <alignment/>
    </xf>
    <xf numFmtId="0" fontId="43" fillId="33" borderId="12" xfId="0" applyFont="1" applyFill="1" applyBorder="1" applyAlignment="1">
      <alignment/>
    </xf>
    <xf numFmtId="9" fontId="43" fillId="33" borderId="12" xfId="0" applyNumberFormat="1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3" fillId="33" borderId="18" xfId="0" applyFont="1" applyFill="1" applyBorder="1" applyAlignment="1">
      <alignment/>
    </xf>
    <xf numFmtId="0" fontId="43" fillId="33" borderId="19" xfId="0" applyFont="1" applyFill="1" applyBorder="1" applyAlignment="1">
      <alignment/>
    </xf>
    <xf numFmtId="0" fontId="43" fillId="33" borderId="20" xfId="0" applyFont="1" applyFill="1" applyBorder="1" applyAlignment="1">
      <alignment/>
    </xf>
    <xf numFmtId="0" fontId="43" fillId="0" borderId="14" xfId="0" applyFont="1" applyBorder="1" applyAlignment="1">
      <alignment/>
    </xf>
    <xf numFmtId="2" fontId="43" fillId="0" borderId="21" xfId="0" applyNumberFormat="1" applyFont="1" applyBorder="1" applyAlignment="1">
      <alignment/>
    </xf>
    <xf numFmtId="2" fontId="43" fillId="0" borderId="22" xfId="0" applyNumberFormat="1" applyFont="1" applyBorder="1" applyAlignment="1">
      <alignment/>
    </xf>
    <xf numFmtId="10" fontId="43" fillId="0" borderId="23" xfId="0" applyNumberFormat="1" applyFont="1" applyBorder="1" applyAlignment="1">
      <alignment/>
    </xf>
    <xf numFmtId="0" fontId="43" fillId="0" borderId="24" xfId="0" applyFont="1" applyBorder="1" applyAlignment="1">
      <alignment/>
    </xf>
    <xf numFmtId="0" fontId="43" fillId="0" borderId="25" xfId="0" applyFont="1" applyBorder="1" applyAlignment="1">
      <alignment/>
    </xf>
    <xf numFmtId="164" fontId="43" fillId="0" borderId="26" xfId="0" applyNumberFormat="1" applyFont="1" applyBorder="1" applyAlignment="1">
      <alignment horizontal="center"/>
    </xf>
    <xf numFmtId="164" fontId="43" fillId="0" borderId="27" xfId="0" applyNumberFormat="1" applyFont="1" applyBorder="1" applyAlignment="1">
      <alignment horizontal="center"/>
    </xf>
    <xf numFmtId="2" fontId="43" fillId="0" borderId="28" xfId="0" applyNumberFormat="1" applyFont="1" applyBorder="1" applyAlignment="1">
      <alignment/>
    </xf>
    <xf numFmtId="2" fontId="43" fillId="0" borderId="29" xfId="0" applyNumberFormat="1" applyFont="1" applyBorder="1" applyAlignment="1">
      <alignment/>
    </xf>
    <xf numFmtId="0" fontId="43" fillId="0" borderId="30" xfId="0" applyFont="1" applyBorder="1" applyAlignment="1">
      <alignment/>
    </xf>
    <xf numFmtId="2" fontId="43" fillId="0" borderId="31" xfId="0" applyNumberFormat="1" applyFont="1" applyBorder="1" applyAlignment="1">
      <alignment/>
    </xf>
    <xf numFmtId="2" fontId="43" fillId="0" borderId="32" xfId="0" applyNumberFormat="1" applyFont="1" applyBorder="1" applyAlignment="1">
      <alignment/>
    </xf>
    <xf numFmtId="10" fontId="43" fillId="0" borderId="33" xfId="0" applyNumberFormat="1" applyFont="1" applyBorder="1" applyAlignment="1">
      <alignment/>
    </xf>
    <xf numFmtId="0" fontId="43" fillId="0" borderId="34" xfId="0" applyFont="1" applyBorder="1" applyAlignment="1">
      <alignment/>
    </xf>
    <xf numFmtId="2" fontId="43" fillId="0" borderId="35" xfId="0" applyNumberFormat="1" applyFont="1" applyBorder="1" applyAlignment="1">
      <alignment/>
    </xf>
    <xf numFmtId="2" fontId="43" fillId="0" borderId="36" xfId="0" applyNumberFormat="1" applyFont="1" applyBorder="1" applyAlignment="1">
      <alignment/>
    </xf>
    <xf numFmtId="10" fontId="43" fillId="0" borderId="37" xfId="0" applyNumberFormat="1" applyFont="1" applyBorder="1" applyAlignment="1">
      <alignment/>
    </xf>
    <xf numFmtId="0" fontId="0" fillId="0" borderId="38" xfId="0" applyBorder="1" applyAlignment="1">
      <alignment/>
    </xf>
    <xf numFmtId="0" fontId="43" fillId="0" borderId="22" xfId="0" applyFont="1" applyBorder="1" applyAlignment="1">
      <alignment/>
    </xf>
    <xf numFmtId="0" fontId="42" fillId="0" borderId="36" xfId="0" applyFont="1" applyBorder="1" applyAlignment="1">
      <alignment/>
    </xf>
    <xf numFmtId="0" fontId="42" fillId="0" borderId="39" xfId="0" applyFont="1" applyBorder="1" applyAlignment="1">
      <alignment/>
    </xf>
    <xf numFmtId="0" fontId="42" fillId="0" borderId="22" xfId="0" applyFont="1" applyBorder="1" applyAlignment="1">
      <alignment/>
    </xf>
    <xf numFmtId="0" fontId="42" fillId="0" borderId="40" xfId="0" applyFont="1" applyBorder="1" applyAlignment="1">
      <alignment/>
    </xf>
    <xf numFmtId="10" fontId="43" fillId="0" borderId="40" xfId="0" applyNumberFormat="1" applyFont="1" applyBorder="1" applyAlignment="1">
      <alignment/>
    </xf>
    <xf numFmtId="2" fontId="43" fillId="0" borderId="39" xfId="0" applyNumberFormat="1" applyFont="1" applyBorder="1" applyAlignment="1">
      <alignment/>
    </xf>
    <xf numFmtId="10" fontId="43" fillId="0" borderId="22" xfId="0" applyNumberFormat="1" applyFont="1" applyBorder="1" applyAlignment="1">
      <alignment/>
    </xf>
    <xf numFmtId="164" fontId="43" fillId="0" borderId="0" xfId="0" applyNumberFormat="1" applyFont="1" applyAlignment="1">
      <alignment horizontal="center"/>
    </xf>
    <xf numFmtId="164" fontId="43" fillId="0" borderId="41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3" fillId="34" borderId="0" xfId="0" applyFont="1" applyFill="1" applyAlignment="1">
      <alignment/>
    </xf>
    <xf numFmtId="1" fontId="43" fillId="34" borderId="0" xfId="0" applyNumberFormat="1" applyFont="1" applyFill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3" fillId="0" borderId="42" xfId="0" applyFont="1" applyBorder="1" applyAlignment="1">
      <alignment/>
    </xf>
    <xf numFmtId="0" fontId="43" fillId="0" borderId="37" xfId="0" applyFont="1" applyBorder="1" applyAlignment="1">
      <alignment/>
    </xf>
    <xf numFmtId="164" fontId="43" fillId="0" borderId="0" xfId="0" applyNumberFormat="1" applyFont="1" applyAlignment="1">
      <alignment horizontal="center" vertical="center"/>
    </xf>
    <xf numFmtId="164" fontId="43" fillId="0" borderId="41" xfId="0" applyNumberFormat="1" applyFont="1" applyBorder="1" applyAlignment="1">
      <alignment horizontal="center" vertical="center"/>
    </xf>
    <xf numFmtId="0" fontId="42" fillId="5" borderId="40" xfId="0" applyFont="1" applyFill="1" applyBorder="1" applyAlignment="1">
      <alignment horizontal="center"/>
    </xf>
    <xf numFmtId="0" fontId="42" fillId="5" borderId="43" xfId="0" applyFont="1" applyFill="1" applyBorder="1" applyAlignment="1">
      <alignment horizontal="center"/>
    </xf>
    <xf numFmtId="0" fontId="42" fillId="5" borderId="17" xfId="0" applyFont="1" applyFill="1" applyBorder="1" applyAlignment="1">
      <alignment horizontal="center"/>
    </xf>
    <xf numFmtId="0" fontId="42" fillId="11" borderId="44" xfId="0" applyFont="1" applyFill="1" applyBorder="1" applyAlignment="1">
      <alignment horizontal="center"/>
    </xf>
    <xf numFmtId="0" fontId="42" fillId="11" borderId="43" xfId="0" applyFont="1" applyFill="1" applyBorder="1" applyAlignment="1">
      <alignment horizontal="center"/>
    </xf>
    <xf numFmtId="0" fontId="42" fillId="11" borderId="17" xfId="0" applyFont="1" applyFill="1" applyBorder="1" applyAlignment="1">
      <alignment horizontal="center"/>
    </xf>
    <xf numFmtId="0" fontId="42" fillId="5" borderId="44" xfId="0" applyFont="1" applyFill="1" applyBorder="1" applyAlignment="1">
      <alignment horizontal="center"/>
    </xf>
    <xf numFmtId="0" fontId="42" fillId="11" borderId="45" xfId="0" applyFont="1" applyFill="1" applyBorder="1" applyAlignment="1">
      <alignment horizontal="center"/>
    </xf>
    <xf numFmtId="0" fontId="42" fillId="11" borderId="0" xfId="0" applyFont="1" applyFill="1" applyAlignment="1">
      <alignment horizontal="center"/>
    </xf>
    <xf numFmtId="0" fontId="42" fillId="3" borderId="40" xfId="0" applyFont="1" applyFill="1" applyBorder="1" applyAlignment="1">
      <alignment horizontal="center"/>
    </xf>
    <xf numFmtId="0" fontId="42" fillId="3" borderId="43" xfId="0" applyFont="1" applyFill="1" applyBorder="1" applyAlignment="1">
      <alignment horizontal="center"/>
    </xf>
    <xf numFmtId="0" fontId="42" fillId="3" borderId="21" xfId="0" applyFont="1" applyFill="1" applyBorder="1" applyAlignment="1">
      <alignment horizontal="center"/>
    </xf>
    <xf numFmtId="0" fontId="42" fillId="9" borderId="40" xfId="0" applyFont="1" applyFill="1" applyBorder="1" applyAlignment="1">
      <alignment horizontal="center"/>
    </xf>
    <xf numFmtId="0" fontId="42" fillId="9" borderId="43" xfId="0" applyFont="1" applyFill="1" applyBorder="1" applyAlignment="1">
      <alignment horizontal="center"/>
    </xf>
    <xf numFmtId="0" fontId="42" fillId="9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-0.001"/>
          <c:w val="0.982"/>
          <c:h val="0.9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'[1]Quart summ 2023'!$A$32</c:f>
              <c:strCache>
                <c:ptCount val="1"/>
                <c:pt idx="0">
                  <c:v>Total waste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'[1]Quart summ 2023'!$B$30:$O$31</c:f>
              <c:multiLvlStrCache>
                <c:ptCount val="14"/>
                <c:lvl>
                  <c:pt idx="0">
                    <c:v>Arbroath 2023</c:v>
                  </c:pt>
                  <c:pt idx="1">
                    <c:v>Arbroath 2022</c:v>
                  </c:pt>
                  <c:pt idx="2">
                    <c:v>Brechin 2023</c:v>
                  </c:pt>
                  <c:pt idx="3">
                    <c:v>Brechin 2022</c:v>
                  </c:pt>
                  <c:pt idx="4">
                    <c:v>Carnoustie 2023</c:v>
                  </c:pt>
                  <c:pt idx="5">
                    <c:v>Carnoustie 2022</c:v>
                  </c:pt>
                  <c:pt idx="6">
                    <c:v>Forfar 2023</c:v>
                  </c:pt>
                  <c:pt idx="7">
                    <c:v>Forfar 2022</c:v>
                  </c:pt>
                  <c:pt idx="8">
                    <c:v>Kirriemuir 2023</c:v>
                  </c:pt>
                  <c:pt idx="9">
                    <c:v>Kirriemuir 2022</c:v>
                  </c:pt>
                  <c:pt idx="10">
                    <c:v>Monifieth 2023</c:v>
                  </c:pt>
                  <c:pt idx="11">
                    <c:v>Monifieth 2022</c:v>
                  </c:pt>
                  <c:pt idx="12">
                    <c:v>Montrose 2023</c:v>
                  </c:pt>
                  <c:pt idx="13">
                    <c:v>Montrose 2022</c:v>
                  </c:pt>
                </c:lvl>
                <c:lvl>
                  <c:pt idx="0">
                    <c:v>Arbroath</c:v>
                  </c:pt>
                  <c:pt idx="2">
                    <c:v>Brechin</c:v>
                  </c:pt>
                  <c:pt idx="4">
                    <c:v>Carnoustie</c:v>
                  </c:pt>
                  <c:pt idx="6">
                    <c:v>Forfar</c:v>
                  </c:pt>
                  <c:pt idx="8">
                    <c:v>Kirriemuir</c:v>
                  </c:pt>
                  <c:pt idx="10">
                    <c:v>Monifieth</c:v>
                  </c:pt>
                  <c:pt idx="12">
                    <c:v>Montrose</c:v>
                  </c:pt>
                </c:lvl>
              </c:multiLvlStrCache>
            </c:multiLvlStrRef>
          </c:cat>
          <c:val>
            <c:numRef>
              <c:f>'[1]Quart summ 2023'!$B$32:$O$32</c:f>
              <c:numCache>
                <c:ptCount val="14"/>
                <c:pt idx="0">
                  <c:v>1954.007238</c:v>
                </c:pt>
                <c:pt idx="1">
                  <c:v>2077.141</c:v>
                </c:pt>
                <c:pt idx="2">
                  <c:v>146.128698</c:v>
                </c:pt>
                <c:pt idx="3">
                  <c:v>146.935</c:v>
                </c:pt>
                <c:pt idx="4">
                  <c:v>351.256921</c:v>
                </c:pt>
                <c:pt idx="5">
                  <c:v>269.62</c:v>
                </c:pt>
                <c:pt idx="6">
                  <c:v>1226.678117</c:v>
                </c:pt>
                <c:pt idx="7">
                  <c:v>1300.9</c:v>
                </c:pt>
                <c:pt idx="8">
                  <c:v>51.233717</c:v>
                </c:pt>
                <c:pt idx="9">
                  <c:v>120.66499999999999</c:v>
                </c:pt>
                <c:pt idx="10">
                  <c:v>87.425194</c:v>
                </c:pt>
                <c:pt idx="11">
                  <c:v>140.047</c:v>
                </c:pt>
                <c:pt idx="12">
                  <c:v>1102.012115</c:v>
                </c:pt>
                <c:pt idx="13">
                  <c:v>1001.25</c:v>
                </c:pt>
              </c:numCache>
            </c:numRef>
          </c:val>
        </c:ser>
        <c:ser>
          <c:idx val="1"/>
          <c:order val="1"/>
          <c:tx>
            <c:strRef>
              <c:f>'[1]Quart summ 2023'!$A$33</c:f>
              <c:strCache>
                <c:ptCount val="1"/>
                <c:pt idx="0">
                  <c:v>Waste recycled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'[1]Quart summ 2023'!$B$30:$O$31</c:f>
              <c:multiLvlStrCache>
                <c:ptCount val="14"/>
                <c:lvl>
                  <c:pt idx="0">
                    <c:v>Arbroath 2023</c:v>
                  </c:pt>
                  <c:pt idx="1">
                    <c:v>Arbroath 2022</c:v>
                  </c:pt>
                  <c:pt idx="2">
                    <c:v>Brechin 2023</c:v>
                  </c:pt>
                  <c:pt idx="3">
                    <c:v>Brechin 2022</c:v>
                  </c:pt>
                  <c:pt idx="4">
                    <c:v>Carnoustie 2023</c:v>
                  </c:pt>
                  <c:pt idx="5">
                    <c:v>Carnoustie 2022</c:v>
                  </c:pt>
                  <c:pt idx="6">
                    <c:v>Forfar 2023</c:v>
                  </c:pt>
                  <c:pt idx="7">
                    <c:v>Forfar 2022</c:v>
                  </c:pt>
                  <c:pt idx="8">
                    <c:v>Kirriemuir 2023</c:v>
                  </c:pt>
                  <c:pt idx="9">
                    <c:v>Kirriemuir 2022</c:v>
                  </c:pt>
                  <c:pt idx="10">
                    <c:v>Monifieth 2023</c:v>
                  </c:pt>
                  <c:pt idx="11">
                    <c:v>Monifieth 2022</c:v>
                  </c:pt>
                  <c:pt idx="12">
                    <c:v>Montrose 2023</c:v>
                  </c:pt>
                  <c:pt idx="13">
                    <c:v>Montrose 2022</c:v>
                  </c:pt>
                </c:lvl>
                <c:lvl>
                  <c:pt idx="0">
                    <c:v>Arbroath</c:v>
                  </c:pt>
                  <c:pt idx="2">
                    <c:v>Brechin</c:v>
                  </c:pt>
                  <c:pt idx="4">
                    <c:v>Carnoustie</c:v>
                  </c:pt>
                  <c:pt idx="6">
                    <c:v>Forfar</c:v>
                  </c:pt>
                  <c:pt idx="8">
                    <c:v>Kirriemuir</c:v>
                  </c:pt>
                  <c:pt idx="10">
                    <c:v>Monifieth</c:v>
                  </c:pt>
                  <c:pt idx="12">
                    <c:v>Montrose</c:v>
                  </c:pt>
                </c:lvl>
              </c:multiLvlStrCache>
            </c:multiLvlStrRef>
          </c:cat>
          <c:val>
            <c:numRef>
              <c:f>'[1]Quart summ 2023'!$B$33:$O$33</c:f>
              <c:numCache>
                <c:ptCount val="14"/>
                <c:pt idx="0">
                  <c:v>1169.3672379999998</c:v>
                </c:pt>
                <c:pt idx="1">
                  <c:v>1243.481</c:v>
                </c:pt>
                <c:pt idx="2">
                  <c:v>146.073698</c:v>
                </c:pt>
                <c:pt idx="3">
                  <c:v>146.90699999999998</c:v>
                </c:pt>
                <c:pt idx="4">
                  <c:v>299.85692099999994</c:v>
                </c:pt>
                <c:pt idx="5">
                  <c:v>269.585</c:v>
                </c:pt>
                <c:pt idx="6">
                  <c:v>712.0281170000001</c:v>
                </c:pt>
                <c:pt idx="7">
                  <c:v>827.49</c:v>
                </c:pt>
                <c:pt idx="8">
                  <c:v>51.22371699999999</c:v>
                </c:pt>
                <c:pt idx="9">
                  <c:v>120.66499999999999</c:v>
                </c:pt>
                <c:pt idx="10">
                  <c:v>87.395194</c:v>
                </c:pt>
                <c:pt idx="11">
                  <c:v>139.947</c:v>
                </c:pt>
                <c:pt idx="12">
                  <c:v>717.702115</c:v>
                </c:pt>
                <c:pt idx="13">
                  <c:v>618.26</c:v>
                </c:pt>
              </c:numCache>
            </c:numRef>
          </c:val>
        </c:ser>
        <c:overlap val="-27"/>
        <c:gapWidth val="219"/>
        <c:axId val="45663586"/>
        <c:axId val="8319091"/>
      </c:barChart>
      <c:catAx>
        <c:axId val="4566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319091"/>
        <c:crosses val="autoZero"/>
        <c:auto val="1"/>
        <c:lblOffset val="100"/>
        <c:tickLblSkip val="1"/>
        <c:noMultiLvlLbl val="0"/>
      </c:catAx>
      <c:valAx>
        <c:axId val="8319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66358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41</xdr:row>
      <xdr:rowOff>152400</xdr:rowOff>
    </xdr:from>
    <xdr:to>
      <xdr:col>19</xdr:col>
      <xdr:colOff>438150</xdr:colOff>
      <xdr:row>78</xdr:row>
      <xdr:rowOff>114300</xdr:rowOff>
    </xdr:to>
    <xdr:graphicFrame>
      <xdr:nvGraphicFramePr>
        <xdr:cNvPr id="1" name="Chart 1"/>
        <xdr:cNvGraphicFramePr/>
      </xdr:nvGraphicFramePr>
      <xdr:xfrm>
        <a:off x="4152900" y="7943850"/>
        <a:ext cx="11649075" cy="701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lling%20year%20recycling%20rateV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aste\Waste%20Data\RC%20data\Rolling%20year%20recycling%20rateV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broath"/>
      <sheetName val="Brechin"/>
      <sheetName val="Carnoustie"/>
      <sheetName val="Forfar"/>
      <sheetName val="Kirrie"/>
      <sheetName val="Monifieth"/>
      <sheetName val="Montrose"/>
      <sheetName val="Monthly Totals"/>
      <sheetName val="Combined"/>
      <sheetName val="RC rate 2019"/>
      <sheetName val="Graphs"/>
      <sheetName val="Quart Summ 2020"/>
      <sheetName val="Quart summ 2021"/>
      <sheetName val="Tonnage 2019"/>
      <sheetName val="Quart summ 2022"/>
      <sheetName val="Quart summ 2023"/>
    </sheetNames>
    <sheetDataSet>
      <sheetData sheetId="0">
        <row r="29">
          <cell r="AW29">
            <v>266.26000000000005</v>
          </cell>
          <cell r="AX29">
            <v>256.74</v>
          </cell>
          <cell r="AY29">
            <v>372.872</v>
          </cell>
          <cell r="AZ29">
            <v>421.684</v>
          </cell>
          <cell r="BA29">
            <v>413.867</v>
          </cell>
          <cell r="BB29">
            <v>407.92999999999995</v>
          </cell>
          <cell r="BC29">
            <v>384.38300000000004</v>
          </cell>
          <cell r="BD29">
            <v>328.94999999999993</v>
          </cell>
          <cell r="BE29">
            <v>362.5</v>
          </cell>
          <cell r="BF29">
            <v>277.36799999999994</v>
          </cell>
          <cell r="BG29">
            <v>321.876</v>
          </cell>
          <cell r="BH29">
            <v>175.494</v>
          </cell>
          <cell r="BI29">
            <v>251.60399999999998</v>
          </cell>
          <cell r="BJ29">
            <v>246.77200000000005</v>
          </cell>
          <cell r="BK29">
            <v>314.793</v>
          </cell>
          <cell r="BL29">
            <v>369.30523800000003</v>
          </cell>
          <cell r="BM29">
            <v>413.63199999999995</v>
          </cell>
          <cell r="BN29">
            <v>386.42999999999995</v>
          </cell>
        </row>
        <row r="33">
          <cell r="AW33">
            <v>534.1600000000001</v>
          </cell>
          <cell r="AX33">
            <v>492.88</v>
          </cell>
          <cell r="AY33">
            <v>678.5720000000001</v>
          </cell>
          <cell r="AZ33">
            <v>705.104</v>
          </cell>
          <cell r="BA33">
            <v>692.367</v>
          </cell>
          <cell r="BB33">
            <v>679.67</v>
          </cell>
          <cell r="BC33">
            <v>673.1430000000001</v>
          </cell>
          <cell r="BD33">
            <v>547.05</v>
          </cell>
          <cell r="BE33">
            <v>657.78</v>
          </cell>
          <cell r="BF33">
            <v>509.98799999999994</v>
          </cell>
          <cell r="BG33">
            <v>599.296</v>
          </cell>
          <cell r="BH33">
            <v>415.67400000000004</v>
          </cell>
          <cell r="BI33">
            <v>530.684</v>
          </cell>
          <cell r="BJ33">
            <v>479.692</v>
          </cell>
          <cell r="BK33">
            <v>611.413</v>
          </cell>
          <cell r="BL33">
            <v>645.505238</v>
          </cell>
          <cell r="BM33">
            <v>678.732</v>
          </cell>
          <cell r="BN33">
            <v>629.77</v>
          </cell>
        </row>
      </sheetData>
      <sheetData sheetId="1">
        <row r="29">
          <cell r="AW29">
            <v>24.700000000000003</v>
          </cell>
          <cell r="AX29">
            <v>38.82</v>
          </cell>
          <cell r="AY29">
            <v>39.184</v>
          </cell>
          <cell r="AZ29">
            <v>59.845</v>
          </cell>
          <cell r="BA29">
            <v>35.962</v>
          </cell>
          <cell r="BB29">
            <v>51.099999999999994</v>
          </cell>
          <cell r="BC29">
            <v>55.884</v>
          </cell>
          <cell r="BD29">
            <v>38.599999999999994</v>
          </cell>
          <cell r="BE29">
            <v>41.260000000000005</v>
          </cell>
          <cell r="BF29">
            <v>42.198</v>
          </cell>
          <cell r="BG29">
            <v>72.89</v>
          </cell>
          <cell r="BH29">
            <v>23.631999999999998</v>
          </cell>
          <cell r="BI29">
            <v>24.04</v>
          </cell>
          <cell r="BJ29">
            <v>37.748</v>
          </cell>
          <cell r="BK29">
            <v>28.972</v>
          </cell>
          <cell r="BL29">
            <v>47.748698000000005</v>
          </cell>
          <cell r="BM29">
            <v>34.394999999999996</v>
          </cell>
          <cell r="BN29">
            <v>63.93000000000001</v>
          </cell>
        </row>
        <row r="33">
          <cell r="AW33">
            <v>24.720000000000002</v>
          </cell>
          <cell r="AX33">
            <v>38.83</v>
          </cell>
          <cell r="AY33">
            <v>39.184</v>
          </cell>
          <cell r="AZ33">
            <v>59.853</v>
          </cell>
          <cell r="BA33">
            <v>35.972</v>
          </cell>
          <cell r="BB33">
            <v>51.10999999999999</v>
          </cell>
          <cell r="BC33">
            <v>55.904</v>
          </cell>
          <cell r="BD33">
            <v>38.60999999999999</v>
          </cell>
          <cell r="BE33">
            <v>47.2</v>
          </cell>
          <cell r="BF33">
            <v>42.208</v>
          </cell>
          <cell r="BG33">
            <v>72.91</v>
          </cell>
          <cell r="BH33">
            <v>23.651999999999997</v>
          </cell>
          <cell r="BI33">
            <v>24.06</v>
          </cell>
          <cell r="BJ33">
            <v>37.748</v>
          </cell>
          <cell r="BK33">
            <v>28.972</v>
          </cell>
          <cell r="BL33">
            <v>47.75369800000001</v>
          </cell>
          <cell r="BM33">
            <v>34.425</v>
          </cell>
          <cell r="BN33">
            <v>63.95000000000001</v>
          </cell>
        </row>
      </sheetData>
      <sheetData sheetId="2">
        <row r="29">
          <cell r="AW29">
            <v>46.3</v>
          </cell>
          <cell r="AX29">
            <v>31.380000000000003</v>
          </cell>
          <cell r="AY29">
            <v>64.977</v>
          </cell>
          <cell r="AZ29">
            <v>75.235</v>
          </cell>
          <cell r="BA29">
            <v>106.44</v>
          </cell>
          <cell r="BB29">
            <v>87.90999999999998</v>
          </cell>
          <cell r="BC29">
            <v>80.336</v>
          </cell>
          <cell r="BD29">
            <v>74.18</v>
          </cell>
          <cell r="BE29">
            <v>73.49999999999999</v>
          </cell>
          <cell r="BF29">
            <v>65.05</v>
          </cell>
          <cell r="BG29">
            <v>37.95</v>
          </cell>
          <cell r="BH29">
            <v>20.904</v>
          </cell>
          <cell r="BI29">
            <v>32.477999999999994</v>
          </cell>
          <cell r="BJ29">
            <v>44.56699999999999</v>
          </cell>
          <cell r="BK29">
            <v>65.226</v>
          </cell>
          <cell r="BL29">
            <v>73.168921</v>
          </cell>
          <cell r="BM29">
            <v>103.35799999999999</v>
          </cell>
          <cell r="BN29">
            <v>123.32999999999998</v>
          </cell>
        </row>
        <row r="33">
          <cell r="AW33">
            <v>46.33</v>
          </cell>
          <cell r="AX33">
            <v>31.42</v>
          </cell>
          <cell r="AY33">
            <v>64.997</v>
          </cell>
          <cell r="AZ33">
            <v>75.26</v>
          </cell>
          <cell r="BA33">
            <v>106.44</v>
          </cell>
          <cell r="BB33">
            <v>87.91999999999999</v>
          </cell>
          <cell r="BC33">
            <v>80.336</v>
          </cell>
          <cell r="BD33">
            <v>74.18</v>
          </cell>
          <cell r="BE33">
            <v>80.91999999999999</v>
          </cell>
          <cell r="BF33">
            <v>65.05</v>
          </cell>
          <cell r="BG33">
            <v>37.95</v>
          </cell>
          <cell r="BH33">
            <v>21.424</v>
          </cell>
          <cell r="BI33">
            <v>32.498</v>
          </cell>
          <cell r="BJ33">
            <v>44.56699999999999</v>
          </cell>
          <cell r="BK33">
            <v>65.236</v>
          </cell>
          <cell r="BL33">
            <v>73.168921</v>
          </cell>
          <cell r="BM33">
            <v>118.05799999999999</v>
          </cell>
          <cell r="BN33">
            <v>160.02999999999997</v>
          </cell>
        </row>
      </sheetData>
      <sheetData sheetId="3">
        <row r="29">
          <cell r="AW29">
            <v>205.48000000000002</v>
          </cell>
          <cell r="AX29">
            <v>159.95000000000002</v>
          </cell>
          <cell r="AY29">
            <v>249.95899999999997</v>
          </cell>
          <cell r="AZ29">
            <v>274.14799999999997</v>
          </cell>
          <cell r="BA29">
            <v>279.602</v>
          </cell>
          <cell r="BB29">
            <v>273.74000000000007</v>
          </cell>
          <cell r="BC29">
            <v>251.131</v>
          </cell>
          <cell r="BD29">
            <v>211.14999999999998</v>
          </cell>
          <cell r="BE29">
            <v>248.85999999999996</v>
          </cell>
          <cell r="BF29">
            <v>202.139</v>
          </cell>
          <cell r="BG29">
            <v>187.02999999999997</v>
          </cell>
          <cell r="BH29">
            <v>93.98900000000002</v>
          </cell>
          <cell r="BI29">
            <v>154.732</v>
          </cell>
          <cell r="BJ29">
            <v>158.493</v>
          </cell>
          <cell r="BK29">
            <v>208.24200000000002</v>
          </cell>
          <cell r="BL29">
            <v>211.50211700000003</v>
          </cell>
          <cell r="BM29">
            <v>254.92600000000004</v>
          </cell>
          <cell r="BN29">
            <v>245.6</v>
          </cell>
        </row>
        <row r="33">
          <cell r="AW33">
            <v>367.42</v>
          </cell>
          <cell r="AX33">
            <v>297.39</v>
          </cell>
          <cell r="AY33">
            <v>421.379</v>
          </cell>
          <cell r="AZ33">
            <v>435.518</v>
          </cell>
          <cell r="BA33">
            <v>442.082</v>
          </cell>
          <cell r="BB33">
            <v>423.30000000000007</v>
          </cell>
          <cell r="BC33">
            <v>413.201</v>
          </cell>
          <cell r="BD33">
            <v>321.96</v>
          </cell>
          <cell r="BE33">
            <v>421.28999999999996</v>
          </cell>
          <cell r="BF33">
            <v>357.779</v>
          </cell>
          <cell r="BG33">
            <v>329.86999999999995</v>
          </cell>
          <cell r="BH33">
            <v>222.24900000000002</v>
          </cell>
          <cell r="BI33">
            <v>319.442</v>
          </cell>
          <cell r="BJ33">
            <v>310.853</v>
          </cell>
          <cell r="BK33">
            <v>361.612</v>
          </cell>
          <cell r="BL33">
            <v>384.362117</v>
          </cell>
          <cell r="BM33">
            <v>437.02600000000007</v>
          </cell>
          <cell r="BN33">
            <v>405.28999999999996</v>
          </cell>
        </row>
      </sheetData>
      <sheetData sheetId="4">
        <row r="29">
          <cell r="AW29">
            <v>12.14</v>
          </cell>
          <cell r="AX29">
            <v>16.549999999999997</v>
          </cell>
          <cell r="AY29">
            <v>14.216000000000001</v>
          </cell>
          <cell r="AZ29">
            <v>49.79</v>
          </cell>
          <cell r="BA29">
            <v>28.475</v>
          </cell>
          <cell r="BB29">
            <v>42.4</v>
          </cell>
          <cell r="BC29">
            <v>15.869</v>
          </cell>
          <cell r="BD29">
            <v>26.240000000000002</v>
          </cell>
          <cell r="BE29">
            <v>24.12</v>
          </cell>
          <cell r="BF29">
            <v>26.916</v>
          </cell>
          <cell r="BG29">
            <v>17.62</v>
          </cell>
          <cell r="BH29">
            <v>6.914</v>
          </cell>
          <cell r="BI29">
            <v>25.56</v>
          </cell>
          <cell r="BJ29">
            <v>12.168</v>
          </cell>
          <cell r="BK29">
            <v>18.300000000000004</v>
          </cell>
          <cell r="BL29">
            <v>27.210717</v>
          </cell>
          <cell r="BM29">
            <v>24.012999999999998</v>
          </cell>
        </row>
        <row r="33">
          <cell r="AW33">
            <v>12.14</v>
          </cell>
          <cell r="AX33">
            <v>16.58</v>
          </cell>
          <cell r="AY33">
            <v>14.236</v>
          </cell>
          <cell r="AZ33">
            <v>49.79</v>
          </cell>
          <cell r="BA33">
            <v>28.475</v>
          </cell>
          <cell r="BB33">
            <v>42.4</v>
          </cell>
          <cell r="BC33">
            <v>15.869</v>
          </cell>
          <cell r="BD33">
            <v>26.240000000000002</v>
          </cell>
          <cell r="BE33">
            <v>24.12</v>
          </cell>
          <cell r="BF33">
            <v>26.916</v>
          </cell>
          <cell r="BG33">
            <v>17.62</v>
          </cell>
          <cell r="BH33">
            <v>6.914</v>
          </cell>
          <cell r="BI33">
            <v>25.56</v>
          </cell>
          <cell r="BJ33">
            <v>12.168</v>
          </cell>
          <cell r="BK33">
            <v>18.310000000000006</v>
          </cell>
          <cell r="BL33">
            <v>27.220717</v>
          </cell>
          <cell r="BM33">
            <v>24.012999999999998</v>
          </cell>
        </row>
      </sheetData>
      <sheetData sheetId="5">
        <row r="29">
          <cell r="AW29">
            <v>16.83</v>
          </cell>
          <cell r="AX29">
            <v>31.92</v>
          </cell>
          <cell r="AY29">
            <v>39.845</v>
          </cell>
          <cell r="AZ29">
            <v>41.18</v>
          </cell>
          <cell r="BA29">
            <v>44.687</v>
          </cell>
          <cell r="BB29">
            <v>54.08</v>
          </cell>
          <cell r="BC29">
            <v>40.308</v>
          </cell>
          <cell r="BD29">
            <v>34.33</v>
          </cell>
          <cell r="BE29">
            <v>53.480000000000004</v>
          </cell>
          <cell r="BF29">
            <v>46.072</v>
          </cell>
          <cell r="BG29">
            <v>23.89</v>
          </cell>
          <cell r="BH29">
            <v>12.293000000000001</v>
          </cell>
          <cell r="BI29">
            <v>18.836</v>
          </cell>
          <cell r="BJ29">
            <v>25.097999999999995</v>
          </cell>
          <cell r="BK29">
            <v>32.178999999999995</v>
          </cell>
          <cell r="BL29">
            <v>47.075193999999996</v>
          </cell>
          <cell r="BM29">
            <v>40.32</v>
          </cell>
        </row>
        <row r="33">
          <cell r="AW33">
            <v>16.86</v>
          </cell>
          <cell r="AX33">
            <v>31.94</v>
          </cell>
          <cell r="AY33">
            <v>39.875</v>
          </cell>
          <cell r="AZ33">
            <v>41.2</v>
          </cell>
          <cell r="BA33">
            <v>44.727</v>
          </cell>
          <cell r="BB33">
            <v>54.12</v>
          </cell>
          <cell r="BC33">
            <v>40.338</v>
          </cell>
          <cell r="BD33">
            <v>34.36</v>
          </cell>
          <cell r="BE33">
            <v>56.620000000000005</v>
          </cell>
          <cell r="BF33">
            <v>46.102000000000004</v>
          </cell>
          <cell r="BG33">
            <v>23.95</v>
          </cell>
          <cell r="BH33">
            <v>12.323</v>
          </cell>
          <cell r="BI33">
            <v>18.855999999999998</v>
          </cell>
          <cell r="BJ33">
            <v>25.107999999999997</v>
          </cell>
          <cell r="BK33">
            <v>32.208999999999996</v>
          </cell>
          <cell r="BL33">
            <v>47.105194</v>
          </cell>
          <cell r="BM33">
            <v>40.32</v>
          </cell>
        </row>
      </sheetData>
      <sheetData sheetId="6">
        <row r="29">
          <cell r="AW29">
            <v>172.84</v>
          </cell>
          <cell r="AX29">
            <v>153.76000000000002</v>
          </cell>
          <cell r="AY29">
            <v>206.336</v>
          </cell>
          <cell r="AZ29">
            <v>208.40999999999997</v>
          </cell>
          <cell r="BA29">
            <v>195</v>
          </cell>
          <cell r="BB29">
            <v>214.85000000000002</v>
          </cell>
          <cell r="BC29">
            <v>191.195</v>
          </cell>
          <cell r="BD29">
            <v>156.77999999999997</v>
          </cell>
          <cell r="BE29">
            <v>203.24</v>
          </cell>
          <cell r="BF29">
            <v>183.19600000000003</v>
          </cell>
          <cell r="BG29">
            <v>144.39</v>
          </cell>
          <cell r="BH29">
            <v>99.105</v>
          </cell>
          <cell r="BI29">
            <v>152.26</v>
          </cell>
          <cell r="BJ29">
            <v>145.281</v>
          </cell>
          <cell r="BK29">
            <v>171.524</v>
          </cell>
          <cell r="BL29">
            <v>223.77311500000002</v>
          </cell>
          <cell r="BM29">
            <v>253.399</v>
          </cell>
          <cell r="BN29">
            <v>240.53</v>
          </cell>
        </row>
        <row r="33">
          <cell r="AW33">
            <v>290.52</v>
          </cell>
          <cell r="AX33">
            <v>264.38</v>
          </cell>
          <cell r="AY33">
            <v>343.69599999999997</v>
          </cell>
          <cell r="AZ33">
            <v>340.0999999999999</v>
          </cell>
          <cell r="BA33">
            <v>326.1</v>
          </cell>
          <cell r="BB33">
            <v>335.05</v>
          </cell>
          <cell r="BC33">
            <v>328.365</v>
          </cell>
          <cell r="BD33">
            <v>263.32</v>
          </cell>
          <cell r="BE33">
            <v>322.6700000000001</v>
          </cell>
          <cell r="BF33">
            <v>300.93600000000004</v>
          </cell>
          <cell r="BG33">
            <v>253.52999999999997</v>
          </cell>
          <cell r="BH33">
            <v>213.005</v>
          </cell>
          <cell r="BI33">
            <v>282.87</v>
          </cell>
          <cell r="BJ33">
            <v>262.341</v>
          </cell>
          <cell r="BK33">
            <v>289.194</v>
          </cell>
          <cell r="BL33">
            <v>360.133115</v>
          </cell>
          <cell r="BM33">
            <v>377.579</v>
          </cell>
          <cell r="BN33">
            <v>364.3</v>
          </cell>
        </row>
      </sheetData>
      <sheetData sheetId="7">
        <row r="29">
          <cell r="AW29">
            <v>744.5500000000001</v>
          </cell>
          <cell r="AX29">
            <v>689.12</v>
          </cell>
          <cell r="AY29">
            <v>987.389</v>
          </cell>
          <cell r="AZ29">
            <v>1130.292</v>
          </cell>
          <cell r="BA29">
            <v>1104.033</v>
          </cell>
          <cell r="BB29">
            <v>1132.0100000000002</v>
          </cell>
          <cell r="BC29">
            <v>1019.1060000000001</v>
          </cell>
          <cell r="BD29">
            <v>870.2299999999999</v>
          </cell>
          <cell r="BE29">
            <v>1006.9599999999999</v>
          </cell>
          <cell r="BF29">
            <v>842.939</v>
          </cell>
          <cell r="BG29">
            <v>805.646</v>
          </cell>
          <cell r="BH29">
            <v>432.331</v>
          </cell>
          <cell r="BI29">
            <v>659.5099999999999</v>
          </cell>
          <cell r="BJ29">
            <v>670.1270000000001</v>
          </cell>
          <cell r="BK29">
            <v>839.236</v>
          </cell>
          <cell r="BL29">
            <v>999.7840000000001</v>
          </cell>
          <cell r="BM29">
            <v>1124.043</v>
          </cell>
          <cell r="BN29">
            <v>1059.82</v>
          </cell>
        </row>
        <row r="33">
          <cell r="AW33">
            <v>1292.15</v>
          </cell>
          <cell r="AX33">
            <v>1173.42</v>
          </cell>
          <cell r="AY33">
            <v>1601.9389999999999</v>
          </cell>
          <cell r="AZ33">
            <v>1706.8249999999998</v>
          </cell>
          <cell r="BA33">
            <v>1676.163</v>
          </cell>
          <cell r="BB33">
            <v>1673.5700000000002</v>
          </cell>
          <cell r="BC33">
            <v>1607.1560000000004</v>
          </cell>
          <cell r="BD33">
            <v>1305.7199999999998</v>
          </cell>
          <cell r="BE33">
            <v>1610.6</v>
          </cell>
          <cell r="BF33">
            <v>1348.9789999999998</v>
          </cell>
          <cell r="BG33">
            <v>1335.1259999999997</v>
          </cell>
          <cell r="BH33">
            <v>915.241</v>
          </cell>
          <cell r="BI33">
            <v>1233.9699999999998</v>
          </cell>
          <cell r="BJ33">
            <v>1172.477</v>
          </cell>
          <cell r="BK33">
            <v>1406.946</v>
          </cell>
          <cell r="BL33">
            <v>1585.249</v>
          </cell>
          <cell r="BM33">
            <v>1710.153</v>
          </cell>
          <cell r="BN33">
            <v>1623.34</v>
          </cell>
        </row>
      </sheetData>
      <sheetData sheetId="15">
        <row r="30">
          <cell r="B30" t="str">
            <v>Arbroath</v>
          </cell>
          <cell r="D30" t="str">
            <v>Brechin</v>
          </cell>
          <cell r="F30" t="str">
            <v>Carnoustie</v>
          </cell>
          <cell r="H30" t="str">
            <v>Forfar</v>
          </cell>
          <cell r="J30" t="str">
            <v>Kirriemuir</v>
          </cell>
          <cell r="L30" t="str">
            <v>Monifieth</v>
          </cell>
          <cell r="N30" t="str">
            <v>Montrose</v>
          </cell>
        </row>
        <row r="31">
          <cell r="B31" t="str">
            <v>Arbroath 2023</v>
          </cell>
          <cell r="C31" t="str">
            <v>Arbroath 2022</v>
          </cell>
          <cell r="D31" t="str">
            <v>Brechin 2023</v>
          </cell>
          <cell r="E31" t="str">
            <v>Brechin 2022</v>
          </cell>
          <cell r="F31" t="str">
            <v>Carnoustie 2023</v>
          </cell>
          <cell r="G31" t="str">
            <v>Carnoustie 2022</v>
          </cell>
          <cell r="H31" t="str">
            <v>Forfar 2023</v>
          </cell>
          <cell r="I31" t="str">
            <v>Forfar 2022</v>
          </cell>
          <cell r="J31" t="str">
            <v>Kirriemuir 2023</v>
          </cell>
          <cell r="K31" t="str">
            <v>Kirriemuir 2022</v>
          </cell>
          <cell r="L31" t="str">
            <v>Monifieth 2023</v>
          </cell>
          <cell r="M31" t="str">
            <v>Monifieth 2022</v>
          </cell>
          <cell r="N31" t="str">
            <v>Montrose 2023</v>
          </cell>
          <cell r="O31" t="str">
            <v>Montrose 2022</v>
          </cell>
        </row>
        <row r="32">
          <cell r="A32" t="str">
            <v>Total waste</v>
          </cell>
          <cell r="B32">
            <v>1954.007238</v>
          </cell>
          <cell r="C32">
            <v>2077.141</v>
          </cell>
          <cell r="D32">
            <v>146.128698</v>
          </cell>
          <cell r="E32">
            <v>146.935</v>
          </cell>
          <cell r="F32">
            <v>351.256921</v>
          </cell>
          <cell r="G32">
            <v>269.62</v>
          </cell>
          <cell r="H32">
            <v>1226.678117</v>
          </cell>
          <cell r="I32">
            <v>1300.9</v>
          </cell>
          <cell r="J32">
            <v>51.233717</v>
          </cell>
          <cell r="K32">
            <v>120.66499999999999</v>
          </cell>
          <cell r="L32">
            <v>87.425194</v>
          </cell>
          <cell r="M32">
            <v>140.047</v>
          </cell>
          <cell r="N32">
            <v>1102.012115</v>
          </cell>
          <cell r="O32">
            <v>1001.25</v>
          </cell>
        </row>
        <row r="33">
          <cell r="A33" t="str">
            <v>Waste recycled</v>
          </cell>
          <cell r="B33">
            <v>1169.3672379999998</v>
          </cell>
          <cell r="C33">
            <v>1243.481</v>
          </cell>
          <cell r="D33">
            <v>146.073698</v>
          </cell>
          <cell r="E33">
            <v>146.90699999999998</v>
          </cell>
          <cell r="F33">
            <v>299.85692099999994</v>
          </cell>
          <cell r="G33">
            <v>269.585</v>
          </cell>
          <cell r="H33">
            <v>712.0281170000001</v>
          </cell>
          <cell r="I33">
            <v>827.49</v>
          </cell>
          <cell r="J33">
            <v>51.22371699999999</v>
          </cell>
          <cell r="K33">
            <v>120.66499999999999</v>
          </cell>
          <cell r="L33">
            <v>87.395194</v>
          </cell>
          <cell r="M33">
            <v>139.947</v>
          </cell>
          <cell r="N33">
            <v>717.702115</v>
          </cell>
          <cell r="O33">
            <v>618.26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broath"/>
      <sheetName val="Brechin"/>
      <sheetName val="Carnoustie"/>
      <sheetName val="Forfar"/>
      <sheetName val="Kirrie"/>
      <sheetName val="Monifieth"/>
      <sheetName val="Montrose"/>
      <sheetName val="Monthly Totals"/>
      <sheetName val="Combined"/>
      <sheetName val="RC rate 2019"/>
      <sheetName val="Graphs"/>
      <sheetName val="Quart Summ 2020"/>
      <sheetName val="Quart summ 2021"/>
      <sheetName val="Tonnage 2019"/>
      <sheetName val="Quart summ 2022"/>
      <sheetName val="Quart summ 2023"/>
    </sheetNames>
    <sheetDataSet>
      <sheetData sheetId="15">
        <row r="5">
          <cell r="H5">
            <v>1080.04</v>
          </cell>
          <cell r="I5">
            <v>1780.08</v>
          </cell>
          <cell r="J5">
            <v>0.6067367758752416</v>
          </cell>
        </row>
        <row r="6">
          <cell r="H6">
            <v>163.365</v>
          </cell>
          <cell r="I6">
            <v>163.425</v>
          </cell>
          <cell r="J6">
            <v>0.9996328591096834</v>
          </cell>
        </row>
        <row r="7">
          <cell r="H7">
            <v>323.61699999999996</v>
          </cell>
          <cell r="I7">
            <v>437.39699999999993</v>
          </cell>
          <cell r="J7">
            <v>0.7398701865810694</v>
          </cell>
        </row>
        <row r="8">
          <cell r="H8">
            <v>789.1807923517458</v>
          </cell>
          <cell r="I8">
            <v>1267.080792351746</v>
          </cell>
          <cell r="J8">
            <v>0.6228338375227036</v>
          </cell>
        </row>
        <row r="9">
          <cell r="H9">
            <v>0</v>
          </cell>
          <cell r="I9">
            <v>0</v>
          </cell>
          <cell r="J9">
            <v>0</v>
          </cell>
        </row>
        <row r="10">
          <cell r="H10">
            <v>0</v>
          </cell>
          <cell r="I10">
            <v>0</v>
          </cell>
          <cell r="J10">
            <v>0</v>
          </cell>
        </row>
        <row r="11">
          <cell r="H11">
            <v>671.5999999999999</v>
          </cell>
          <cell r="I11">
            <v>1028.28</v>
          </cell>
          <cell r="J11">
            <v>0.653129497802155</v>
          </cell>
        </row>
        <row r="12">
          <cell r="H12">
            <v>3027.8027923517457</v>
          </cell>
          <cell r="I12">
            <v>4676.262792351746</v>
          </cell>
          <cell r="J12">
            <v>0.6474834556569112</v>
          </cell>
        </row>
        <row r="13">
          <cell r="H13">
            <v>3027.802792351746</v>
          </cell>
          <cell r="I13">
            <v>4676.262792351747</v>
          </cell>
          <cell r="J13">
            <v>0.6474834556569112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="70" zoomScaleNormal="70" zoomScalePageLayoutView="0" workbookViewId="0" topLeftCell="A1">
      <selection activeCell="C32" sqref="C32"/>
    </sheetView>
  </sheetViews>
  <sheetFormatPr defaultColWidth="9.140625" defaultRowHeight="15"/>
  <cols>
    <col min="1" max="1" width="13.7109375" style="0" customWidth="1"/>
    <col min="2" max="2" width="11.28125" style="0" customWidth="1"/>
    <col min="3" max="3" width="12.00390625" style="0" customWidth="1"/>
    <col min="4" max="4" width="13.140625" style="0" customWidth="1"/>
    <col min="5" max="5" width="11.28125" style="0" customWidth="1"/>
    <col min="6" max="6" width="12.140625" style="0" customWidth="1"/>
    <col min="7" max="7" width="12.7109375" style="0" customWidth="1"/>
    <col min="8" max="8" width="11.57421875" style="0" customWidth="1"/>
    <col min="9" max="9" width="12.00390625" style="0" customWidth="1"/>
    <col min="10" max="10" width="13.00390625" style="0" customWidth="1"/>
    <col min="11" max="11" width="11.421875" style="0" customWidth="1"/>
    <col min="12" max="12" width="12.00390625" style="0" customWidth="1"/>
    <col min="13" max="13" width="13.00390625" style="0" customWidth="1"/>
    <col min="15" max="15" width="19.7109375" style="0" customWidth="1"/>
    <col min="16" max="17" width="10.57421875" style="0" customWidth="1"/>
    <col min="19" max="19" width="12.00390625" style="0" customWidth="1"/>
    <col min="20" max="20" width="15.28125" style="0" customWidth="1"/>
  </cols>
  <sheetData>
    <row r="1" spans="1:2" ht="18">
      <c r="A1" s="1" t="s">
        <v>47</v>
      </c>
      <c r="B1" s="1"/>
    </row>
    <row r="2" spans="1:2" ht="11.25" customHeight="1">
      <c r="A2" s="1"/>
      <c r="B2" s="1"/>
    </row>
    <row r="3" spans="1:2" ht="18">
      <c r="A3" s="47" t="s">
        <v>28</v>
      </c>
      <c r="B3" s="1"/>
    </row>
    <row r="4" spans="1:2" ht="18">
      <c r="A4" s="48" t="s">
        <v>29</v>
      </c>
      <c r="B4" s="1"/>
    </row>
    <row r="5" spans="1:2" ht="18">
      <c r="A5" s="48" t="s">
        <v>30</v>
      </c>
      <c r="B5" s="1"/>
    </row>
    <row r="6" spans="1:20" ht="18">
      <c r="A6" s="48" t="s">
        <v>48</v>
      </c>
      <c r="B6" s="1"/>
      <c r="N6" s="44"/>
      <c r="O6" s="44"/>
      <c r="P6" s="44"/>
      <c r="Q6" s="44"/>
      <c r="R6" s="44"/>
      <c r="S6" s="44"/>
      <c r="T6" s="44"/>
    </row>
    <row r="7" spans="14:20" ht="15" thickBot="1">
      <c r="N7" s="44"/>
      <c r="O7" s="44"/>
      <c r="P7" s="44"/>
      <c r="Q7" s="44"/>
      <c r="R7" s="44"/>
      <c r="S7" s="44"/>
      <c r="T7" s="44"/>
    </row>
    <row r="8" spans="1:20" ht="15" thickBot="1">
      <c r="A8" s="2"/>
      <c r="B8" s="53" t="s">
        <v>0</v>
      </c>
      <c r="C8" s="54"/>
      <c r="D8" s="55"/>
      <c r="E8" s="56" t="s">
        <v>1</v>
      </c>
      <c r="F8" s="57"/>
      <c r="G8" s="58"/>
      <c r="H8" s="59" t="s">
        <v>2</v>
      </c>
      <c r="I8" s="54"/>
      <c r="J8" s="55"/>
      <c r="K8" s="60" t="s">
        <v>27</v>
      </c>
      <c r="L8" s="61"/>
      <c r="M8" s="61"/>
      <c r="N8" s="44"/>
      <c r="O8" s="3" t="s">
        <v>3</v>
      </c>
      <c r="P8" s="4"/>
      <c r="Q8" s="4"/>
      <c r="R8" s="5"/>
      <c r="S8" s="6"/>
      <c r="T8" s="7"/>
    </row>
    <row r="9" spans="1:20" ht="14.25">
      <c r="A9" s="8" t="s">
        <v>4</v>
      </c>
      <c r="B9" s="9" t="s">
        <v>5</v>
      </c>
      <c r="C9" s="10" t="s">
        <v>6</v>
      </c>
      <c r="D9" s="11" t="s">
        <v>7</v>
      </c>
      <c r="E9" s="10" t="s">
        <v>5</v>
      </c>
      <c r="F9" s="10" t="s">
        <v>6</v>
      </c>
      <c r="G9" s="11" t="s">
        <v>7</v>
      </c>
      <c r="H9" s="10" t="s">
        <v>5</v>
      </c>
      <c r="I9" s="10" t="s">
        <v>6</v>
      </c>
      <c r="J9" s="11" t="s">
        <v>7</v>
      </c>
      <c r="K9" s="10" t="s">
        <v>5</v>
      </c>
      <c r="L9" s="10" t="s">
        <v>6</v>
      </c>
      <c r="M9" s="2" t="s">
        <v>7</v>
      </c>
      <c r="N9" s="44"/>
      <c r="O9" s="12" t="s">
        <v>8</v>
      </c>
      <c r="P9" s="13" t="s">
        <v>9</v>
      </c>
      <c r="Q9" s="13"/>
      <c r="R9" s="13" t="s">
        <v>10</v>
      </c>
      <c r="S9" s="13" t="s">
        <v>11</v>
      </c>
      <c r="T9" s="14" t="s">
        <v>12</v>
      </c>
    </row>
    <row r="10" spans="1:20" ht="14.25">
      <c r="A10" s="15" t="s">
        <v>9</v>
      </c>
      <c r="B10" s="16">
        <f>SUM('[1]Arbroath'!BI29:BK29)</f>
        <v>813.1690000000001</v>
      </c>
      <c r="C10" s="17">
        <f>SUM('[1]Arbroath'!BI33:BK33)</f>
        <v>1621.789</v>
      </c>
      <c r="D10" s="18">
        <f aca="true" t="shared" si="0" ref="D10:D18">B10/C10</f>
        <v>0.5014024635757179</v>
      </c>
      <c r="E10" s="16">
        <f>SUM('[1]Arbroath'!BL29:BN29)</f>
        <v>1169.3672379999998</v>
      </c>
      <c r="F10" s="17">
        <f>SUM('[1]Arbroath'!BL33:BN33)</f>
        <v>1954.007238</v>
      </c>
      <c r="G10" s="18">
        <f aca="true" t="shared" si="1" ref="G10:G18">E10/F10</f>
        <v>0.5984457044268123</v>
      </c>
      <c r="H10" s="16">
        <f>'[2]Quart summ 2023'!H5</f>
        <v>1080.04</v>
      </c>
      <c r="I10" s="17">
        <f>'[2]Quart summ 2023'!I5</f>
        <v>1780.08</v>
      </c>
      <c r="J10" s="18">
        <f>'[2]Quart summ 2023'!J5</f>
        <v>0.6067367758752416</v>
      </c>
      <c r="K10" s="16">
        <v>756.6149999999999</v>
      </c>
      <c r="L10" s="17">
        <v>1329.245</v>
      </c>
      <c r="M10" s="18">
        <v>0.5692065796749283</v>
      </c>
      <c r="N10" s="44"/>
      <c r="O10" s="19" t="s">
        <v>0</v>
      </c>
      <c r="P10" s="42">
        <f>D10</f>
        <v>0.5014024635757179</v>
      </c>
      <c r="Q10" s="42"/>
      <c r="R10" s="42">
        <f>D13</f>
        <v>0.5257216654383929</v>
      </c>
      <c r="S10" s="42">
        <f>D16</f>
        <v>0.5621550685818039</v>
      </c>
      <c r="T10" s="43">
        <f>D17</f>
        <v>0.5687515029266588</v>
      </c>
    </row>
    <row r="11" spans="1:20" ht="15" thickBot="1">
      <c r="A11" s="15" t="s">
        <v>13</v>
      </c>
      <c r="B11" s="16">
        <f>SUM('[1]Brechin'!BI29:BK29)</f>
        <v>90.75999999999999</v>
      </c>
      <c r="C11" s="17">
        <f>SUM('[1]Brechin'!BI33:BK33)</f>
        <v>90.78</v>
      </c>
      <c r="D11" s="18">
        <f t="shared" si="0"/>
        <v>0.999779687155761</v>
      </c>
      <c r="E11" s="16">
        <f>SUM('[1]Brechin'!BL29:BN29)</f>
        <v>146.073698</v>
      </c>
      <c r="F11" s="17">
        <f>SUM('[1]Brechin'!BL33:BN33)</f>
        <v>146.128698</v>
      </c>
      <c r="G11" s="18">
        <f t="shared" si="1"/>
        <v>0.9996236194481114</v>
      </c>
      <c r="H11" s="16">
        <f>'[2]Quart summ 2023'!H6</f>
        <v>163.365</v>
      </c>
      <c r="I11" s="17">
        <f>'[2]Quart summ 2023'!I6</f>
        <v>163.425</v>
      </c>
      <c r="J11" s="18">
        <f>'[2]Quart summ 2023'!J6</f>
        <v>0.9996328591096834</v>
      </c>
      <c r="K11" s="16">
        <v>121.02999999999999</v>
      </c>
      <c r="L11" s="17">
        <v>145.57</v>
      </c>
      <c r="M11" s="18">
        <v>0.8314213093357147</v>
      </c>
      <c r="N11" s="44"/>
      <c r="O11" s="20" t="s">
        <v>14</v>
      </c>
      <c r="P11" s="21">
        <f>D23</f>
        <v>0.5252495878312301</v>
      </c>
      <c r="Q11" s="21"/>
      <c r="R11" s="21">
        <f>D26</f>
        <v>0.5665579378911038</v>
      </c>
      <c r="S11" s="21">
        <f>D29</f>
        <v>0.5930763101549529</v>
      </c>
      <c r="T11" s="22">
        <f>D30</f>
        <v>0.5952190886363127</v>
      </c>
    </row>
    <row r="12" spans="1:20" ht="15" thickBot="1">
      <c r="A12" s="15" t="s">
        <v>15</v>
      </c>
      <c r="B12" s="16">
        <f>SUM('[1]Carnoustie'!BI29:BK29)</f>
        <v>142.271</v>
      </c>
      <c r="C12" s="17">
        <f>SUM('[1]Carnoustie'!BI33:BK33)</f>
        <v>142.301</v>
      </c>
      <c r="D12" s="18">
        <f t="shared" si="0"/>
        <v>0.9997891792749173</v>
      </c>
      <c r="E12" s="16">
        <f>SUM('[1]Carnoustie'!BL29:BN29)</f>
        <v>299.85692099999994</v>
      </c>
      <c r="F12" s="17">
        <f>SUM('[1]Carnoustie'!BL33:BN33)</f>
        <v>351.256921</v>
      </c>
      <c r="G12" s="18">
        <f t="shared" si="1"/>
        <v>0.8536683637331091</v>
      </c>
      <c r="H12" s="16">
        <f>'[2]Quart summ 2023'!H7</f>
        <v>323.61699999999996</v>
      </c>
      <c r="I12" s="17">
        <f>'[2]Quart summ 2023'!I7</f>
        <v>437.39699999999993</v>
      </c>
      <c r="J12" s="18">
        <f>'[2]Quart summ 2023'!J7</f>
        <v>0.7398701865810694</v>
      </c>
      <c r="K12" s="16">
        <v>230.035</v>
      </c>
      <c r="L12" s="17">
        <v>329.675</v>
      </c>
      <c r="M12" s="18">
        <v>0.6977629483582316</v>
      </c>
      <c r="N12" s="44"/>
      <c r="O12" s="44"/>
      <c r="P12" s="44"/>
      <c r="Q12" s="44"/>
      <c r="R12" s="44"/>
      <c r="S12" s="44"/>
      <c r="T12" s="44"/>
    </row>
    <row r="13" spans="1:20" ht="15" thickBot="1">
      <c r="A13" s="15" t="s">
        <v>10</v>
      </c>
      <c r="B13" s="16">
        <f>SUM('[1]Forfar'!BI29:BK29)</f>
        <v>521.4670000000001</v>
      </c>
      <c r="C13" s="17">
        <f>SUM('[1]Forfar'!BI33:BK33)</f>
        <v>991.9070000000002</v>
      </c>
      <c r="D13" s="18">
        <f t="shared" si="0"/>
        <v>0.5257216654383929</v>
      </c>
      <c r="E13" s="16">
        <f>SUM('[1]Forfar'!BL29:BN29)</f>
        <v>712.0281170000001</v>
      </c>
      <c r="F13" s="17">
        <f>SUM('[1]Forfar'!BL33:BN33)</f>
        <v>1226.678117</v>
      </c>
      <c r="G13" s="18">
        <f t="shared" si="1"/>
        <v>0.5804522858379156</v>
      </c>
      <c r="H13" s="16">
        <f>'[2]Quart summ 2023'!H8</f>
        <v>789.1807923517458</v>
      </c>
      <c r="I13" s="17">
        <f>'[2]Quart summ 2023'!I8</f>
        <v>1267.080792351746</v>
      </c>
      <c r="J13" s="18">
        <f>'[2]Quart summ 2023'!J8</f>
        <v>0.6228338375227036</v>
      </c>
      <c r="K13" s="16">
        <v>497.0710000000001</v>
      </c>
      <c r="L13" s="17">
        <v>940.3710000000001</v>
      </c>
      <c r="M13" s="18">
        <v>0.5285903116961285</v>
      </c>
      <c r="N13" s="44"/>
      <c r="O13" s="3" t="s">
        <v>16</v>
      </c>
      <c r="P13" s="4"/>
      <c r="Q13" s="4"/>
      <c r="R13" s="5"/>
      <c r="S13" s="6"/>
      <c r="T13" s="7"/>
    </row>
    <row r="14" spans="1:20" ht="14.25">
      <c r="A14" s="15" t="s">
        <v>17</v>
      </c>
      <c r="B14" s="16">
        <f>SUM('[1]Kirrie'!BI29:BK29)</f>
        <v>56.028</v>
      </c>
      <c r="C14" s="17">
        <f>SUM('[1]Kirrie'!BI33:BK33)</f>
        <v>56.038</v>
      </c>
      <c r="D14" s="18">
        <f t="shared" si="0"/>
        <v>0.9998215496627288</v>
      </c>
      <c r="E14" s="16">
        <f>SUM('[1]Kirrie'!BL29:BN29)</f>
        <v>51.22371699999999</v>
      </c>
      <c r="F14" s="17">
        <f>SUM('[1]Kirrie'!BL33:BN33)</f>
        <v>51.233717</v>
      </c>
      <c r="G14" s="18">
        <f t="shared" si="1"/>
        <v>0.9998048160355024</v>
      </c>
      <c r="H14" s="16">
        <f>'[2]Quart summ 2023'!H9</f>
        <v>0</v>
      </c>
      <c r="I14" s="17">
        <f>'[2]Quart summ 2023'!I9</f>
        <v>0</v>
      </c>
      <c r="J14" s="18">
        <f>'[2]Quart summ 2023'!J9</f>
        <v>0</v>
      </c>
      <c r="K14" s="16">
        <v>0</v>
      </c>
      <c r="L14" s="17">
        <v>0</v>
      </c>
      <c r="M14" s="18">
        <v>0</v>
      </c>
      <c r="N14" s="44"/>
      <c r="O14" s="12" t="s">
        <v>8</v>
      </c>
      <c r="P14" s="13" t="s">
        <v>9</v>
      </c>
      <c r="Q14" s="13" t="s">
        <v>15</v>
      </c>
      <c r="R14" s="13" t="s">
        <v>10</v>
      </c>
      <c r="S14" s="13" t="s">
        <v>11</v>
      </c>
      <c r="T14" s="14" t="s">
        <v>12</v>
      </c>
    </row>
    <row r="15" spans="1:20" ht="14.25">
      <c r="A15" s="15" t="s">
        <v>18</v>
      </c>
      <c r="B15" s="16">
        <f>SUM('[1]Monifieth'!BI29:BK29)</f>
        <v>76.113</v>
      </c>
      <c r="C15" s="17">
        <f>SUM('[1]Monifieth'!BI33:BK33)</f>
        <v>76.173</v>
      </c>
      <c r="D15" s="18">
        <f t="shared" si="0"/>
        <v>0.9992123193257453</v>
      </c>
      <c r="E15" s="16">
        <f>SUM('[1]Monifieth'!BL29:BN29)</f>
        <v>87.395194</v>
      </c>
      <c r="F15" s="17">
        <f>SUM('[1]Monifieth'!BL33:BN33)</f>
        <v>87.425194</v>
      </c>
      <c r="G15" s="18">
        <f t="shared" si="1"/>
        <v>0.9996568494889471</v>
      </c>
      <c r="H15" s="16">
        <f>'[2]Quart summ 2023'!H10</f>
        <v>0</v>
      </c>
      <c r="I15" s="17">
        <f>'[2]Quart summ 2023'!I10</f>
        <v>0</v>
      </c>
      <c r="J15" s="18">
        <f>'[2]Quart summ 2023'!J10</f>
        <v>0</v>
      </c>
      <c r="K15" s="16">
        <v>0</v>
      </c>
      <c r="L15" s="17">
        <v>0</v>
      </c>
      <c r="M15" s="18">
        <v>0</v>
      </c>
      <c r="N15" s="44"/>
      <c r="O15" s="19" t="s">
        <v>1</v>
      </c>
      <c r="P15" s="42">
        <f>G10</f>
        <v>0.5984457044268123</v>
      </c>
      <c r="Q15" s="42">
        <f>G12</f>
        <v>0.8536683637331091</v>
      </c>
      <c r="R15" s="42">
        <f>G13</f>
        <v>0.5804522858379156</v>
      </c>
      <c r="S15" s="42">
        <f>G16</f>
        <v>0.6512651768805645</v>
      </c>
      <c r="T15" s="43">
        <f>G17</f>
        <v>0.6472482191584757</v>
      </c>
    </row>
    <row r="16" spans="1:20" ht="15" thickBot="1">
      <c r="A16" s="15" t="s">
        <v>11</v>
      </c>
      <c r="B16" s="16">
        <f>SUM('[1]Montrose'!BI29:BK29)</f>
        <v>469.065</v>
      </c>
      <c r="C16" s="17">
        <f>SUM('[1]Montrose'!BI33:BK33)</f>
        <v>834.405</v>
      </c>
      <c r="D16" s="18">
        <f t="shared" si="0"/>
        <v>0.5621550685818039</v>
      </c>
      <c r="E16" s="16">
        <f>SUM('[1]Montrose'!BL29:BN29)</f>
        <v>717.702115</v>
      </c>
      <c r="F16" s="17">
        <f>SUM('[1]Montrose'!BL33:BN33)</f>
        <v>1102.012115</v>
      </c>
      <c r="G16" s="18">
        <f t="shared" si="1"/>
        <v>0.6512651768805645</v>
      </c>
      <c r="H16" s="23">
        <f>'[2]Quart summ 2023'!H11</f>
        <v>671.5999999999999</v>
      </c>
      <c r="I16" s="24">
        <f>'[2]Quart summ 2023'!I11</f>
        <v>1028.28</v>
      </c>
      <c r="J16" s="18">
        <f>'[2]Quart summ 2023'!J11</f>
        <v>0.653129497802155</v>
      </c>
      <c r="K16" s="16">
        <v>468.06600000000003</v>
      </c>
      <c r="L16" s="17">
        <v>755.336</v>
      </c>
      <c r="M16" s="18">
        <v>0.6196791891290764</v>
      </c>
      <c r="N16" s="49"/>
      <c r="O16" s="20" t="s">
        <v>19</v>
      </c>
      <c r="P16" s="21">
        <f>G23</f>
        <v>0.5986502601412229</v>
      </c>
      <c r="Q16" s="21">
        <f>G25</f>
        <v>0.9998701876715377</v>
      </c>
      <c r="R16" s="21">
        <f>G26</f>
        <v>0.6360903989545699</v>
      </c>
      <c r="S16" s="21">
        <f>G29</f>
        <v>0.6174881398252184</v>
      </c>
      <c r="T16" s="22">
        <f>G30</f>
        <v>0.6657364555098547</v>
      </c>
    </row>
    <row r="17" spans="1:20" ht="15" thickBot="1">
      <c r="A17" s="25" t="s">
        <v>20</v>
      </c>
      <c r="B17" s="26">
        <f>SUM(B10:B16)</f>
        <v>2168.873</v>
      </c>
      <c r="C17" s="27">
        <f>SUM(C10:C16)</f>
        <v>3813.393</v>
      </c>
      <c r="D17" s="28">
        <f t="shared" si="0"/>
        <v>0.5687515029266588</v>
      </c>
      <c r="E17" s="26">
        <f>SUM(E10:E16)</f>
        <v>3183.6469999999995</v>
      </c>
      <c r="F17" s="27">
        <f>SUM(F10:F16)</f>
        <v>4918.742</v>
      </c>
      <c r="G17" s="28">
        <f t="shared" si="1"/>
        <v>0.6472482191584757</v>
      </c>
      <c r="H17" s="27">
        <f>'[2]Quart summ 2023'!H12</f>
        <v>3027.8027923517457</v>
      </c>
      <c r="I17" s="27">
        <f>'[2]Quart summ 2023'!I12</f>
        <v>4676.262792351746</v>
      </c>
      <c r="J17" s="28">
        <f>'[2]Quart summ 2023'!J12</f>
        <v>0.6474834556569112</v>
      </c>
      <c r="K17" s="27">
        <v>2072.817</v>
      </c>
      <c r="L17" s="27">
        <v>3500.197</v>
      </c>
      <c r="M17" s="28">
        <v>0.5922000961660158</v>
      </c>
      <c r="N17" s="44"/>
      <c r="O17" s="44"/>
      <c r="P17" s="44"/>
      <c r="Q17" s="44"/>
      <c r="R17" s="44"/>
      <c r="S17" s="44"/>
      <c r="T17" s="44"/>
    </row>
    <row r="18" spans="1:20" ht="15" thickBot="1">
      <c r="A18" s="29" t="s">
        <v>21</v>
      </c>
      <c r="B18" s="30">
        <f>SUM('[1]Monthly Totals'!BI29:BK29)</f>
        <v>2168.873</v>
      </c>
      <c r="C18" s="30">
        <f>SUM('[1]Monthly Totals'!BI33:BK33)</f>
        <v>3813.393</v>
      </c>
      <c r="D18" s="18">
        <f t="shared" si="0"/>
        <v>0.5687515029266588</v>
      </c>
      <c r="E18" s="30">
        <f>SUM('[1]Monthly Totals'!BL29:BN29)</f>
        <v>3183.647</v>
      </c>
      <c r="F18" s="30">
        <f>SUM('[1]Monthly Totals'!BL33:BN33)</f>
        <v>4918.742</v>
      </c>
      <c r="G18" s="18">
        <f t="shared" si="1"/>
        <v>0.6472482191584759</v>
      </c>
      <c r="H18" s="30">
        <f>'[2]Quart summ 2023'!H13</f>
        <v>3027.802792351746</v>
      </c>
      <c r="I18" s="31">
        <f>'[2]Quart summ 2023'!I13</f>
        <v>4676.262792351747</v>
      </c>
      <c r="J18" s="32">
        <f>'[2]Quart summ 2023'!J13</f>
        <v>0.6474834556569112</v>
      </c>
      <c r="K18" s="30">
        <v>2072.817</v>
      </c>
      <c r="L18" s="31">
        <v>3500.197</v>
      </c>
      <c r="M18" s="32">
        <v>0.5922000961660158</v>
      </c>
      <c r="N18" s="50"/>
      <c r="O18" s="3" t="s">
        <v>22</v>
      </c>
      <c r="P18" s="4"/>
      <c r="Q18" s="4"/>
      <c r="R18" s="5"/>
      <c r="S18" s="6"/>
      <c r="T18" s="7"/>
    </row>
    <row r="19" spans="1:20" ht="14.25">
      <c r="A19" s="33"/>
      <c r="D19" s="33"/>
      <c r="J19" s="33"/>
      <c r="N19" s="44"/>
      <c r="O19" s="12" t="s">
        <v>8</v>
      </c>
      <c r="P19" s="13" t="s">
        <v>9</v>
      </c>
      <c r="Q19" s="13" t="s">
        <v>15</v>
      </c>
      <c r="R19" s="13" t="s">
        <v>10</v>
      </c>
      <c r="S19" s="13" t="s">
        <v>11</v>
      </c>
      <c r="T19" s="14" t="s">
        <v>12</v>
      </c>
    </row>
    <row r="20" spans="14:20" ht="14.25">
      <c r="N20" s="44"/>
      <c r="O20" s="19" t="s">
        <v>23</v>
      </c>
      <c r="P20" s="51">
        <f>J10</f>
        <v>0.6067367758752416</v>
      </c>
      <c r="Q20" s="51">
        <f>J12</f>
        <v>0.7398701865810694</v>
      </c>
      <c r="R20" s="51">
        <f>J13</f>
        <v>0.6228338375227036</v>
      </c>
      <c r="S20" s="51">
        <f>J16</f>
        <v>0.653129497802155</v>
      </c>
      <c r="T20" s="52">
        <f>J17</f>
        <v>0.6474834556569112</v>
      </c>
    </row>
    <row r="21" spans="2:20" ht="15" thickBot="1">
      <c r="B21" s="62" t="s">
        <v>14</v>
      </c>
      <c r="C21" s="63"/>
      <c r="D21" s="64"/>
      <c r="E21" s="65" t="s">
        <v>19</v>
      </c>
      <c r="F21" s="66"/>
      <c r="G21" s="67"/>
      <c r="H21" s="62" t="s">
        <v>24</v>
      </c>
      <c r="I21" s="63"/>
      <c r="J21" s="64"/>
      <c r="K21" s="65" t="s">
        <v>25</v>
      </c>
      <c r="L21" s="66"/>
      <c r="M21" s="67"/>
      <c r="N21" s="44"/>
      <c r="O21" s="20" t="s">
        <v>24</v>
      </c>
      <c r="P21" s="21">
        <f>J23</f>
        <v>0.5728692585037165</v>
      </c>
      <c r="Q21" s="21">
        <f>J25</f>
        <v>0.9684840041455003</v>
      </c>
      <c r="R21" s="21">
        <f>J26</f>
        <v>0.6149339660737894</v>
      </c>
      <c r="S21" s="21">
        <f>J29</f>
        <v>0.6028457218476412</v>
      </c>
      <c r="T21" s="22">
        <f>J30</f>
        <v>0.6402810581950692</v>
      </c>
    </row>
    <row r="22" spans="1:20" ht="15" thickBot="1">
      <c r="A22" s="34" t="s">
        <v>4</v>
      </c>
      <c r="B22" s="35" t="s">
        <v>5</v>
      </c>
      <c r="C22" s="35" t="s">
        <v>6</v>
      </c>
      <c r="D22" s="9" t="s">
        <v>7</v>
      </c>
      <c r="E22" s="36" t="s">
        <v>5</v>
      </c>
      <c r="F22" s="37" t="s">
        <v>6</v>
      </c>
      <c r="G22" s="38" t="s">
        <v>7</v>
      </c>
      <c r="H22" s="36" t="s">
        <v>5</v>
      </c>
      <c r="I22" s="37" t="s">
        <v>6</v>
      </c>
      <c r="J22" s="38" t="s">
        <v>7</v>
      </c>
      <c r="K22" s="36" t="s">
        <v>5</v>
      </c>
      <c r="L22" s="37" t="s">
        <v>6</v>
      </c>
      <c r="M22" s="37" t="s">
        <v>7</v>
      </c>
      <c r="N22" s="44"/>
      <c r="O22" s="44"/>
      <c r="P22" s="44"/>
      <c r="Q22" s="44"/>
      <c r="R22" s="44"/>
      <c r="S22" s="44"/>
      <c r="T22" s="44"/>
    </row>
    <row r="23" spans="1:20" ht="15" thickBot="1">
      <c r="A23" s="34" t="s">
        <v>9</v>
      </c>
      <c r="B23" s="17">
        <f>SUM('[1]Arbroath'!AW29:AY29)</f>
        <v>895.8720000000001</v>
      </c>
      <c r="C23" s="17">
        <f>SUM('[1]Arbroath'!AW33:AY33)</f>
        <v>1705.612</v>
      </c>
      <c r="D23" s="39">
        <f aca="true" t="shared" si="2" ref="D23:D31">B23/C23</f>
        <v>0.5252495878312301</v>
      </c>
      <c r="E23" s="40">
        <f>SUM('[1]Arbroath'!AZ29:BB29)</f>
        <v>1243.481</v>
      </c>
      <c r="F23" s="17">
        <f>SUM('[1]Arbroath'!AZ33:BB33)</f>
        <v>2077.141</v>
      </c>
      <c r="G23" s="39">
        <f>E23/F23</f>
        <v>0.5986502601412229</v>
      </c>
      <c r="H23" s="40">
        <f>SUM('[1]Arbroath'!BC29:BE29)</f>
        <v>1075.833</v>
      </c>
      <c r="I23" s="17">
        <f>SUM('[1]Arbroath'!BC33:BE33)</f>
        <v>1877.9730000000002</v>
      </c>
      <c r="J23" s="39">
        <f>H23/I23</f>
        <v>0.5728692585037165</v>
      </c>
      <c r="K23" s="40">
        <f>SUM('[1]Arbroath'!BF29:BH29)</f>
        <v>774.7379999999999</v>
      </c>
      <c r="L23" s="17">
        <f>SUM('[1]Arbroath'!BF33:BH33)</f>
        <v>1524.958</v>
      </c>
      <c r="M23" s="41">
        <f>K23/L23</f>
        <v>0.5080389099240765</v>
      </c>
      <c r="N23" s="44"/>
      <c r="O23" s="3" t="s">
        <v>26</v>
      </c>
      <c r="P23" s="4"/>
      <c r="Q23" s="4"/>
      <c r="R23" s="5"/>
      <c r="S23" s="6"/>
      <c r="T23" s="7"/>
    </row>
    <row r="24" spans="1:20" ht="14.25">
      <c r="A24" s="34" t="s">
        <v>13</v>
      </c>
      <c r="B24" s="17">
        <f>SUM('[1]Brechin'!AW29:AY29)</f>
        <v>102.70400000000001</v>
      </c>
      <c r="C24" s="17">
        <f>SUM('[1]Brechin'!AW33:AY33)</f>
        <v>102.734</v>
      </c>
      <c r="D24" s="39">
        <f t="shared" si="2"/>
        <v>0.9997079837249597</v>
      </c>
      <c r="E24" s="40">
        <f>SUM('[1]Brechin'!AZ29:BB29)</f>
        <v>146.90699999999998</v>
      </c>
      <c r="F24" s="17">
        <f>SUM('[1]Brechin'!AZ33:BB33)</f>
        <v>146.935</v>
      </c>
      <c r="G24" s="39">
        <f>E24/F24</f>
        <v>0.9998094395480993</v>
      </c>
      <c r="H24" s="40">
        <f>SUM('[1]Brechin'!BC29:BE29)</f>
        <v>135.744</v>
      </c>
      <c r="I24" s="17">
        <f>SUM('[1]Brechin'!BC33:BE33)</f>
        <v>141.714</v>
      </c>
      <c r="J24" s="39">
        <f aca="true" t="shared" si="3" ref="J24:J29">H24/I24</f>
        <v>0.9578728989372962</v>
      </c>
      <c r="K24" s="40">
        <f>SUM('[1]Brechin'!BF29:BH29)</f>
        <v>138.72</v>
      </c>
      <c r="L24" s="17">
        <f>SUM('[1]Brechin'!BF33:BH33)</f>
        <v>138.76999999999998</v>
      </c>
      <c r="M24" s="41">
        <f aca="true" t="shared" si="4" ref="M24:M29">K24/L24</f>
        <v>0.9996396915759892</v>
      </c>
      <c r="N24" s="44"/>
      <c r="O24" s="12" t="s">
        <v>8</v>
      </c>
      <c r="P24" s="13" t="s">
        <v>9</v>
      </c>
      <c r="Q24" s="13" t="s">
        <v>15</v>
      </c>
      <c r="R24" s="13" t="s">
        <v>10</v>
      </c>
      <c r="S24" s="13" t="s">
        <v>11</v>
      </c>
      <c r="T24" s="14" t="s">
        <v>12</v>
      </c>
    </row>
    <row r="25" spans="1:20" ht="14.25">
      <c r="A25" s="34" t="s">
        <v>15</v>
      </c>
      <c r="B25" s="17">
        <f>SUM('[1]Carnoustie'!AW29:AY29)</f>
        <v>142.657</v>
      </c>
      <c r="C25" s="17">
        <f>SUM('[1]Carnoustie'!AW33:AY33)</f>
        <v>142.747</v>
      </c>
      <c r="D25" s="39">
        <f t="shared" si="2"/>
        <v>0.9993695138952132</v>
      </c>
      <c r="E25" s="40">
        <f>SUM('[1]Carnoustie'!AZ29:BB29)</f>
        <v>269.585</v>
      </c>
      <c r="F25" s="17">
        <f>SUM('[1]Carnoustie'!AZ33:BB33)</f>
        <v>269.62</v>
      </c>
      <c r="G25" s="39">
        <f aca="true" t="shared" si="5" ref="G25:G31">E25/F25</f>
        <v>0.9998701876715377</v>
      </c>
      <c r="H25" s="40">
        <f>SUM('[1]Carnoustie'!BC29:BE29)</f>
        <v>228.01600000000002</v>
      </c>
      <c r="I25" s="17">
        <f>SUM('[1]Carnoustie'!BC33:BE33)</f>
        <v>235.436</v>
      </c>
      <c r="J25" s="39">
        <f t="shared" si="3"/>
        <v>0.9684840041455003</v>
      </c>
      <c r="K25" s="40">
        <f>SUM('[1]Carnoustie'!BF29:BH29)</f>
        <v>123.904</v>
      </c>
      <c r="L25" s="17">
        <f>SUM('[1]Carnoustie'!BF33:BH33)</f>
        <v>124.424</v>
      </c>
      <c r="M25" s="41">
        <f t="shared" si="4"/>
        <v>0.9958207419790394</v>
      </c>
      <c r="N25" s="44"/>
      <c r="O25" s="19" t="s">
        <v>27</v>
      </c>
      <c r="P25" s="42">
        <f>M10</f>
        <v>0.5692065796749283</v>
      </c>
      <c r="Q25" s="42">
        <f>M12</f>
        <v>0.6977629483582316</v>
      </c>
      <c r="R25" s="42">
        <f>M13</f>
        <v>0.5285903116961285</v>
      </c>
      <c r="S25" s="42">
        <f>M16</f>
        <v>0.6196791891290764</v>
      </c>
      <c r="T25" s="43">
        <f>M17</f>
        <v>0.5922000961660158</v>
      </c>
    </row>
    <row r="26" spans="1:20" ht="15" thickBot="1">
      <c r="A26" s="34" t="s">
        <v>10</v>
      </c>
      <c r="B26" s="17">
        <f>SUM('[1]Forfar'!AW29:AY29)</f>
        <v>615.389</v>
      </c>
      <c r="C26" s="17">
        <f>SUM('[1]Forfar'!AW33:AY33)</f>
        <v>1086.1889999999999</v>
      </c>
      <c r="D26" s="39">
        <f t="shared" si="2"/>
        <v>0.5665579378911038</v>
      </c>
      <c r="E26" s="40">
        <f>SUM('[1]Forfar'!AZ29:BB29)</f>
        <v>827.49</v>
      </c>
      <c r="F26" s="17">
        <f>SUM('[1]Forfar'!AZ33:BB33)</f>
        <v>1300.9</v>
      </c>
      <c r="G26" s="39">
        <f t="shared" si="5"/>
        <v>0.6360903989545699</v>
      </c>
      <c r="H26" s="40">
        <f>SUM('[1]Forfar'!BC29:BE29)</f>
        <v>711.1409999999998</v>
      </c>
      <c r="I26" s="17">
        <f>SUM('[1]Forfar'!BC33:BE33)</f>
        <v>1156.451</v>
      </c>
      <c r="J26" s="39">
        <f t="shared" si="3"/>
        <v>0.6149339660737894</v>
      </c>
      <c r="K26" s="40">
        <f>SUM('[1]Forfar'!BF29:BH29)</f>
        <v>483.158</v>
      </c>
      <c r="L26" s="17">
        <f>SUM('[1]Forfar'!BF33:BH33)</f>
        <v>909.8979999999999</v>
      </c>
      <c r="M26" s="41">
        <f t="shared" si="4"/>
        <v>0.5310023760905069</v>
      </c>
      <c r="N26" s="44"/>
      <c r="O26" s="20" t="s">
        <v>25</v>
      </c>
      <c r="P26" s="21">
        <f>M23</f>
        <v>0.5080389099240765</v>
      </c>
      <c r="Q26" s="21">
        <f>M25</f>
        <v>0.9958207419790394</v>
      </c>
      <c r="R26" s="21">
        <f>M26</f>
        <v>0.5310023760905069</v>
      </c>
      <c r="S26" s="21">
        <f>M29</f>
        <v>0.5559701930105503</v>
      </c>
      <c r="T26" s="22">
        <f>M30</f>
        <v>0.5781372504893945</v>
      </c>
    </row>
    <row r="27" spans="1:13" ht="14.25">
      <c r="A27" s="34" t="s">
        <v>17</v>
      </c>
      <c r="B27" s="17">
        <f>SUM('[1]Kirrie'!AW29:AY29)</f>
        <v>42.906</v>
      </c>
      <c r="C27" s="17">
        <f>SUM('[1]Kirrie'!AW33:AY33)</f>
        <v>42.956</v>
      </c>
      <c r="D27" s="39">
        <f t="shared" si="2"/>
        <v>0.9988360182512337</v>
      </c>
      <c r="E27" s="40">
        <f>SUM('[1]Kirrie'!AZ29:BB29)</f>
        <v>120.66499999999999</v>
      </c>
      <c r="F27" s="17">
        <f>SUM('[1]Kirrie'!AZ33:BB33)</f>
        <v>120.66499999999999</v>
      </c>
      <c r="G27" s="39">
        <f t="shared" si="5"/>
        <v>1</v>
      </c>
      <c r="H27" s="40">
        <f>SUM('[1]Kirrie'!BC29:BE29)</f>
        <v>66.229</v>
      </c>
      <c r="I27" s="17">
        <f>SUM('[1]Kirrie'!BC33:BE33)</f>
        <v>66.229</v>
      </c>
      <c r="J27" s="39">
        <f t="shared" si="3"/>
        <v>1</v>
      </c>
      <c r="K27" s="40">
        <f>SUM('[1]Kirrie'!BF29:BH29)</f>
        <v>51.45</v>
      </c>
      <c r="L27" s="17">
        <f>SUM('[1]Kirrie'!BF33:BH33)</f>
        <v>51.45</v>
      </c>
      <c r="M27" s="41">
        <f t="shared" si="4"/>
        <v>1</v>
      </c>
    </row>
    <row r="28" spans="1:13" ht="14.25">
      <c r="A28" s="34" t="s">
        <v>18</v>
      </c>
      <c r="B28" s="17">
        <f>SUM('[1]Monifieth'!AW29:AY29)</f>
        <v>88.595</v>
      </c>
      <c r="C28" s="17">
        <f>SUM('[1]Monifieth'!AW33:AY33)</f>
        <v>88.675</v>
      </c>
      <c r="D28" s="39">
        <f t="shared" si="2"/>
        <v>0.9990978291513956</v>
      </c>
      <c r="E28" s="40">
        <f>SUM('[1]Monifieth'!AZ29:BB29)</f>
        <v>139.947</v>
      </c>
      <c r="F28" s="17">
        <f>SUM('[1]Monifieth'!AZ33:BB33)</f>
        <v>140.047</v>
      </c>
      <c r="G28" s="39">
        <f t="shared" si="5"/>
        <v>0.9992859540011568</v>
      </c>
      <c r="H28" s="40">
        <f>SUM('[1]Monifieth'!BC29:BE29)</f>
        <v>128.118</v>
      </c>
      <c r="I28" s="17">
        <f>SUM('[1]Monifieth'!BC33:BE33)</f>
        <v>131.318</v>
      </c>
      <c r="J28" s="39">
        <f t="shared" si="3"/>
        <v>0.9756316727333647</v>
      </c>
      <c r="K28" s="40">
        <f>SUM('[1]Monifieth'!BF29:BH29)</f>
        <v>82.25500000000001</v>
      </c>
      <c r="L28" s="17">
        <f>SUM('[1]Monifieth'!BF33:BH33)</f>
        <v>82.375</v>
      </c>
      <c r="M28" s="41">
        <f t="shared" si="4"/>
        <v>0.9985432473444614</v>
      </c>
    </row>
    <row r="29" spans="1:13" ht="14.25">
      <c r="A29" s="34" t="s">
        <v>11</v>
      </c>
      <c r="B29" s="17">
        <f>SUM('[1]Montrose'!AW29:AY29)</f>
        <v>532.936</v>
      </c>
      <c r="C29" s="17">
        <f>SUM('[1]Montrose'!AW33:AY33)</f>
        <v>898.596</v>
      </c>
      <c r="D29" s="39">
        <f t="shared" si="2"/>
        <v>0.5930763101549529</v>
      </c>
      <c r="E29" s="40">
        <f>SUM('[1]Montrose'!AZ29:BB29)</f>
        <v>618.26</v>
      </c>
      <c r="F29" s="17">
        <f>SUM('[1]Montrose'!AZ33:BB33)</f>
        <v>1001.25</v>
      </c>
      <c r="G29" s="39">
        <f t="shared" si="5"/>
        <v>0.6174881398252184</v>
      </c>
      <c r="H29" s="40">
        <f>SUM('[1]Montrose'!BC29:BE29)</f>
        <v>551.2149999999999</v>
      </c>
      <c r="I29" s="17">
        <f>SUM('[1]Montrose'!BC33:BE33)</f>
        <v>914.355</v>
      </c>
      <c r="J29" s="39">
        <f t="shared" si="3"/>
        <v>0.6028457218476412</v>
      </c>
      <c r="K29" s="40">
        <f>SUM('[1]Montrose'!BF29:BH29)</f>
        <v>426.69100000000003</v>
      </c>
      <c r="L29" s="17">
        <f>SUM('[1]Montrose'!BF33:BH33)</f>
        <v>767.471</v>
      </c>
      <c r="M29" s="41">
        <f t="shared" si="4"/>
        <v>0.5559701930105503</v>
      </c>
    </row>
    <row r="30" spans="1:13" ht="14.25">
      <c r="A30" s="34" t="s">
        <v>20</v>
      </c>
      <c r="B30" s="17">
        <f>SUM(B23:B29)</f>
        <v>2421.0589999999997</v>
      </c>
      <c r="C30" s="17">
        <f>SUM(C23:C29)</f>
        <v>4067.5090000000005</v>
      </c>
      <c r="D30" s="39">
        <f t="shared" si="2"/>
        <v>0.5952190886363127</v>
      </c>
      <c r="E30" s="40">
        <f>SUM(E23:E29)</f>
        <v>3366.335</v>
      </c>
      <c r="F30" s="17">
        <f>SUM(F23:F29)</f>
        <v>5056.558</v>
      </c>
      <c r="G30" s="39">
        <f t="shared" si="5"/>
        <v>0.6657364555098547</v>
      </c>
      <c r="H30" s="40">
        <f>SUM(H23:H29)</f>
        <v>2896.2959999999994</v>
      </c>
      <c r="I30" s="17">
        <f>SUM(I23:I29)</f>
        <v>4523.476000000001</v>
      </c>
      <c r="J30" s="39">
        <f>H30/I30</f>
        <v>0.6402810581950692</v>
      </c>
      <c r="K30" s="40">
        <f>SUM(K23:K29)</f>
        <v>2080.916</v>
      </c>
      <c r="L30" s="17">
        <f>SUM(L23:L29)</f>
        <v>3599.346</v>
      </c>
      <c r="M30" s="41">
        <f>K30/L30</f>
        <v>0.5781372504893945</v>
      </c>
    </row>
    <row r="31" spans="1:13" ht="14.25">
      <c r="A31" s="34" t="s">
        <v>21</v>
      </c>
      <c r="B31" s="17">
        <f>SUM('[1]Monthly Totals'!AW29:AY29)</f>
        <v>2421.059</v>
      </c>
      <c r="C31" s="17">
        <f>SUM('[1]Monthly Totals'!AW33:AY33)</f>
        <v>4067.509</v>
      </c>
      <c r="D31" s="39">
        <f t="shared" si="2"/>
        <v>0.5952190886363128</v>
      </c>
      <c r="E31" s="40">
        <f>SUM('[1]Monthly Totals'!AZ29:BB29)</f>
        <v>3366.335</v>
      </c>
      <c r="F31" s="17">
        <f>SUM('[1]Monthly Totals'!AZ33:BB33)</f>
        <v>5056.558</v>
      </c>
      <c r="G31" s="39">
        <f t="shared" si="5"/>
        <v>0.6657364555098547</v>
      </c>
      <c r="H31" s="40">
        <f>SUM('[1]Monthly Totals'!BC29:BE29)</f>
        <v>2896.296</v>
      </c>
      <c r="I31" s="17">
        <f>SUM('[1]Monthly Totals'!BC33:BE33)</f>
        <v>4523.476000000001</v>
      </c>
      <c r="J31" s="39">
        <f>H31/I31</f>
        <v>0.6402810581950693</v>
      </c>
      <c r="K31" s="40">
        <f>SUM('[1]Monthly Totals'!BF29:BH29)</f>
        <v>2080.916</v>
      </c>
      <c r="L31" s="17">
        <f>SUM('[1]Monthly Totals'!BF33:BH33)</f>
        <v>3599.3459999999995</v>
      </c>
      <c r="M31" s="41">
        <f>K31/L31</f>
        <v>0.5781372504893946</v>
      </c>
    </row>
    <row r="35" spans="2:15" ht="14.25">
      <c r="B35" s="44" t="s">
        <v>9</v>
      </c>
      <c r="C35" s="44"/>
      <c r="D35" s="44" t="s">
        <v>13</v>
      </c>
      <c r="E35" s="44"/>
      <c r="F35" s="44" t="s">
        <v>15</v>
      </c>
      <c r="G35" s="44"/>
      <c r="H35" s="44" t="s">
        <v>10</v>
      </c>
      <c r="I35" s="44"/>
      <c r="J35" s="44" t="s">
        <v>17</v>
      </c>
      <c r="K35" s="44"/>
      <c r="L35" s="44" t="s">
        <v>18</v>
      </c>
      <c r="M35" s="44"/>
      <c r="N35" s="44" t="s">
        <v>11</v>
      </c>
      <c r="O35" s="44"/>
    </row>
    <row r="36" spans="1:15" ht="14.25">
      <c r="A36" s="44" t="s">
        <v>31</v>
      </c>
      <c r="B36" s="45" t="s">
        <v>32</v>
      </c>
      <c r="C36" s="45" t="s">
        <v>33</v>
      </c>
      <c r="D36" s="45" t="s">
        <v>34</v>
      </c>
      <c r="E36" s="45" t="s">
        <v>35</v>
      </c>
      <c r="F36" s="45" t="s">
        <v>36</v>
      </c>
      <c r="G36" s="45" t="s">
        <v>37</v>
      </c>
      <c r="H36" s="45" t="s">
        <v>38</v>
      </c>
      <c r="I36" s="45" t="s">
        <v>39</v>
      </c>
      <c r="J36" s="45" t="s">
        <v>40</v>
      </c>
      <c r="K36" s="45" t="s">
        <v>41</v>
      </c>
      <c r="L36" s="45" t="s">
        <v>42</v>
      </c>
      <c r="M36" s="45" t="s">
        <v>43</v>
      </c>
      <c r="N36" s="45" t="s">
        <v>44</v>
      </c>
      <c r="O36" s="45" t="s">
        <v>45</v>
      </c>
    </row>
    <row r="37" spans="1:15" ht="14.25">
      <c r="A37" s="44" t="s">
        <v>6</v>
      </c>
      <c r="B37" s="46">
        <f>F10</f>
        <v>1954.007238</v>
      </c>
      <c r="C37" s="46">
        <f>F23</f>
        <v>2077.141</v>
      </c>
      <c r="D37" s="46">
        <f>F11</f>
        <v>146.128698</v>
      </c>
      <c r="E37" s="46">
        <f>F24</f>
        <v>146.935</v>
      </c>
      <c r="F37" s="46">
        <f>F12</f>
        <v>351.256921</v>
      </c>
      <c r="G37" s="46">
        <f>F25</f>
        <v>269.62</v>
      </c>
      <c r="H37" s="46">
        <f>F13</f>
        <v>1226.678117</v>
      </c>
      <c r="I37" s="46">
        <f>F26</f>
        <v>1300.9</v>
      </c>
      <c r="J37" s="46">
        <f>F14</f>
        <v>51.233717</v>
      </c>
      <c r="K37" s="46">
        <f>F27</f>
        <v>120.66499999999999</v>
      </c>
      <c r="L37" s="46">
        <f>F15</f>
        <v>87.425194</v>
      </c>
      <c r="M37" s="46">
        <f>F28</f>
        <v>140.047</v>
      </c>
      <c r="N37" s="46">
        <f>F16</f>
        <v>1102.012115</v>
      </c>
      <c r="O37" s="46">
        <f>F29</f>
        <v>1001.25</v>
      </c>
    </row>
    <row r="38" spans="1:15" ht="14.25">
      <c r="A38" s="44" t="s">
        <v>46</v>
      </c>
      <c r="B38" s="46">
        <f>E10</f>
        <v>1169.3672379999998</v>
      </c>
      <c r="C38" s="46">
        <f>E23</f>
        <v>1243.481</v>
      </c>
      <c r="D38" s="46">
        <f>E11</f>
        <v>146.073698</v>
      </c>
      <c r="E38" s="46">
        <f>E24</f>
        <v>146.90699999999998</v>
      </c>
      <c r="F38" s="46">
        <f>E12</f>
        <v>299.85692099999994</v>
      </c>
      <c r="G38" s="46">
        <f>E25</f>
        <v>269.585</v>
      </c>
      <c r="H38" s="46">
        <f>E13</f>
        <v>712.0281170000001</v>
      </c>
      <c r="I38" s="46">
        <f>E26</f>
        <v>827.49</v>
      </c>
      <c r="J38" s="46">
        <f>E14</f>
        <v>51.22371699999999</v>
      </c>
      <c r="K38" s="46">
        <f>E27</f>
        <v>120.66499999999999</v>
      </c>
      <c r="L38" s="46">
        <f>E15</f>
        <v>87.395194</v>
      </c>
      <c r="M38" s="46">
        <f>E28</f>
        <v>139.947</v>
      </c>
      <c r="N38" s="46">
        <f>E16</f>
        <v>717.702115</v>
      </c>
      <c r="O38" s="46">
        <f>E29</f>
        <v>618.26</v>
      </c>
    </row>
  </sheetData>
  <sheetProtection/>
  <mergeCells count="8">
    <mergeCell ref="B8:D8"/>
    <mergeCell ref="E8:G8"/>
    <mergeCell ref="H8:J8"/>
    <mergeCell ref="K8:M8"/>
    <mergeCell ref="B21:D21"/>
    <mergeCell ref="E21:G21"/>
    <mergeCell ref="H21:J21"/>
    <mergeCell ref="K21:M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Angus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Peter Moug</cp:lastModifiedBy>
  <dcterms:created xsi:type="dcterms:W3CDTF">2023-09-12T08:56:42Z</dcterms:created>
  <dcterms:modified xsi:type="dcterms:W3CDTF">2024-03-25T10:57:35Z</dcterms:modified>
  <cp:category/>
  <cp:version/>
  <cp:contentType/>
  <cp:contentStatus/>
</cp:coreProperties>
</file>