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ougp\Desktop\RC open data\"/>
    </mc:Choice>
  </mc:AlternateContent>
  <xr:revisionPtr revIDLastSave="0" documentId="13_ncr:1_{BAB5D56B-522D-4DCF-959E-1A511E58D4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I23" i="1"/>
  <c r="H23" i="1"/>
  <c r="J23" i="1" s="1"/>
  <c r="F23" i="1"/>
  <c r="E23" i="1"/>
  <c r="G23" i="1" s="1"/>
  <c r="C23" i="1"/>
  <c r="D23" i="1" s="1"/>
  <c r="B23" i="1"/>
  <c r="I22" i="1"/>
  <c r="M21" i="1"/>
  <c r="T25" i="1" s="1"/>
  <c r="L21" i="1"/>
  <c r="K21" i="1"/>
  <c r="I21" i="1"/>
  <c r="H21" i="1"/>
  <c r="J21" i="1" s="1"/>
  <c r="T20" i="1" s="1"/>
  <c r="F21" i="1"/>
  <c r="E21" i="1"/>
  <c r="E22" i="1" s="1"/>
  <c r="C21" i="1"/>
  <c r="D21" i="1" s="1"/>
  <c r="T10" i="1" s="1"/>
  <c r="B21" i="1"/>
  <c r="P20" i="1"/>
  <c r="L20" i="1"/>
  <c r="K20" i="1"/>
  <c r="M20" i="1" s="1"/>
  <c r="S25" i="1" s="1"/>
  <c r="J20" i="1"/>
  <c r="S20" i="1" s="1"/>
  <c r="I20" i="1"/>
  <c r="H20" i="1"/>
  <c r="F20" i="1"/>
  <c r="G20" i="1" s="1"/>
  <c r="S15" i="1" s="1"/>
  <c r="E20" i="1"/>
  <c r="D20" i="1"/>
  <c r="S10" i="1" s="1"/>
  <c r="C20" i="1"/>
  <c r="B20" i="1"/>
  <c r="L19" i="1"/>
  <c r="K19" i="1"/>
  <c r="M19" i="1" s="1"/>
  <c r="R25" i="1" s="1"/>
  <c r="J19" i="1"/>
  <c r="R20" i="1" s="1"/>
  <c r="I19" i="1"/>
  <c r="H19" i="1"/>
  <c r="F19" i="1"/>
  <c r="E19" i="1"/>
  <c r="G19" i="1" s="1"/>
  <c r="R15" i="1" s="1"/>
  <c r="C19" i="1"/>
  <c r="B19" i="1"/>
  <c r="D19" i="1" s="1"/>
  <c r="R10" i="1" s="1"/>
  <c r="L18" i="1"/>
  <c r="K18" i="1"/>
  <c r="M18" i="1" s="1"/>
  <c r="J18" i="1"/>
  <c r="I18" i="1"/>
  <c r="H18" i="1"/>
  <c r="F18" i="1"/>
  <c r="G18" i="1" s="1"/>
  <c r="E18" i="1"/>
  <c r="D18" i="1"/>
  <c r="C18" i="1"/>
  <c r="B18" i="1"/>
  <c r="L17" i="1"/>
  <c r="L22" i="1" s="1"/>
  <c r="K17" i="1"/>
  <c r="M17" i="1" s="1"/>
  <c r="P25" i="1" s="1"/>
  <c r="J17" i="1"/>
  <c r="I17" i="1"/>
  <c r="H17" i="1"/>
  <c r="H22" i="1" s="1"/>
  <c r="J22" i="1" s="1"/>
  <c r="U20" i="1" s="1"/>
  <c r="F17" i="1"/>
  <c r="F22" i="1" s="1"/>
  <c r="E17" i="1"/>
  <c r="G17" i="1" s="1"/>
  <c r="P15" i="1" s="1"/>
  <c r="C17" i="1"/>
  <c r="C22" i="1" s="1"/>
  <c r="B17" i="1"/>
  <c r="D17" i="1" s="1"/>
  <c r="P10" i="1" s="1"/>
  <c r="T14" i="1"/>
  <c r="Q14" i="1"/>
  <c r="G11" i="1"/>
  <c r="F11" i="1"/>
  <c r="E11" i="1"/>
  <c r="C11" i="1"/>
  <c r="D11" i="1" s="1"/>
  <c r="B11" i="1"/>
  <c r="F10" i="1"/>
  <c r="G9" i="1"/>
  <c r="F9" i="1"/>
  <c r="E9" i="1"/>
  <c r="C9" i="1"/>
  <c r="B9" i="1"/>
  <c r="D9" i="1" s="1"/>
  <c r="T9" i="1" s="1"/>
  <c r="G8" i="1"/>
  <c r="S14" i="1" s="1"/>
  <c r="F8" i="1"/>
  <c r="E8" i="1"/>
  <c r="C8" i="1"/>
  <c r="B8" i="1"/>
  <c r="D8" i="1" s="1"/>
  <c r="S9" i="1" s="1"/>
  <c r="F7" i="1"/>
  <c r="E7" i="1"/>
  <c r="G7" i="1" s="1"/>
  <c r="R14" i="1" s="1"/>
  <c r="C7" i="1"/>
  <c r="B7" i="1"/>
  <c r="D7" i="1" s="1"/>
  <c r="R9" i="1" s="1"/>
  <c r="G6" i="1"/>
  <c r="F6" i="1"/>
  <c r="E6" i="1"/>
  <c r="C6" i="1"/>
  <c r="D6" i="1" s="1"/>
  <c r="B6" i="1"/>
  <c r="G5" i="1"/>
  <c r="P14" i="1" s="1"/>
  <c r="F5" i="1"/>
  <c r="E5" i="1"/>
  <c r="E10" i="1" s="1"/>
  <c r="G10" i="1" s="1"/>
  <c r="U14" i="1" s="1"/>
  <c r="C5" i="1"/>
  <c r="C10" i="1" s="1"/>
  <c r="B5" i="1"/>
  <c r="B10" i="1" s="1"/>
  <c r="D10" i="1" s="1"/>
  <c r="U9" i="1" s="1"/>
  <c r="G22" i="1" l="1"/>
  <c r="U15" i="1" s="1"/>
  <c r="B22" i="1"/>
  <c r="D22" i="1" s="1"/>
  <c r="U10" i="1" s="1"/>
  <c r="G21" i="1"/>
  <c r="T15" i="1" s="1"/>
  <c r="K22" i="1"/>
  <c r="M22" i="1" s="1"/>
  <c r="U25" i="1" s="1"/>
  <c r="D5" i="1"/>
  <c r="P9" i="1" s="1"/>
</calcChain>
</file>

<file path=xl/sharedStrings.xml><?xml version="1.0" encoding="utf-8"?>
<sst xmlns="http://schemas.openxmlformats.org/spreadsheetml/2006/main" count="91" uniqueCount="30">
  <si>
    <t>Summary of quarterly recycling rates 2025</t>
  </si>
  <si>
    <t>Notes</t>
  </si>
  <si>
    <t>Tables present tonnes of recycling collected and recycled as a percentage of total waste.</t>
  </si>
  <si>
    <t>Jan - March 2025</t>
  </si>
  <si>
    <t>April - June 2025</t>
  </si>
  <si>
    <t>July- Sept 2025</t>
  </si>
  <si>
    <t>Oct - Dec 2025</t>
  </si>
  <si>
    <t>Centre</t>
  </si>
  <si>
    <t>Recycling</t>
  </si>
  <si>
    <t>Total waste</t>
  </si>
  <si>
    <t>% recycled</t>
  </si>
  <si>
    <t>Arbroath</t>
  </si>
  <si>
    <t>Brechin</t>
  </si>
  <si>
    <t>Carnoustie</t>
  </si>
  <si>
    <t>Recycling rates at centres: January - March 2025 and 2024</t>
  </si>
  <si>
    <t>Forfar</t>
  </si>
  <si>
    <t>Period</t>
  </si>
  <si>
    <t>Montrose</t>
  </si>
  <si>
    <t>All RCs total</t>
  </si>
  <si>
    <t>Totals</t>
  </si>
  <si>
    <t>Jan - March 2024</t>
  </si>
  <si>
    <t>Check total</t>
  </si>
  <si>
    <t>Recycling rates at centres: April - June 2025 and 2024</t>
  </si>
  <si>
    <t>April - June 2024</t>
  </si>
  <si>
    <t>July- Sept 2024</t>
  </si>
  <si>
    <t>Oct - Dec 2024</t>
  </si>
  <si>
    <t>Recycling rates at centres: July - September 2025 and 2024</t>
  </si>
  <si>
    <t>July - Sept 2025</t>
  </si>
  <si>
    <t>July - Sept 2024</t>
  </si>
  <si>
    <t>Recycling rates at centres: October - December 2025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</si>
</sst>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id"/>
    </fill>
    <fill>
      <patternFill patternType="solid">
        <fgColor rgb="FFE87E9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/>
    <xf numFmtId="0" fontId="4" fillId="0" borderId="6" xfId="0" applyFont="1" applyBorder="1"/>
    <xf numFmtId="2" fontId="4" fillId="0" borderId="9" xfId="0" applyNumberFormat="1" applyFont="1" applyBorder="1"/>
    <xf numFmtId="10" fontId="4" fillId="0" borderId="10" xfId="0" applyNumberFormat="1" applyFont="1" applyBorder="1"/>
    <xf numFmtId="2" fontId="4" fillId="0" borderId="11" xfId="0" applyNumberFormat="1" applyFont="1" applyBorder="1"/>
    <xf numFmtId="0" fontId="3" fillId="3" borderId="12" xfId="0" applyFont="1" applyFill="1" applyBorder="1"/>
    <xf numFmtId="10" fontId="4" fillId="3" borderId="13" xfId="0" applyNumberFormat="1" applyFont="1" applyFill="1" applyBorder="1"/>
    <xf numFmtId="0" fontId="4" fillId="3" borderId="13" xfId="0" applyFont="1" applyFill="1" applyBorder="1"/>
    <xf numFmtId="9" fontId="4" fillId="3" borderId="13" xfId="0" applyNumberFormat="1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0" borderId="18" xfId="0" applyFont="1" applyBorder="1"/>
    <xf numFmtId="164" fontId="4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2" fontId="4" fillId="0" borderId="21" xfId="0" applyNumberFormat="1" applyFont="1" applyBorder="1"/>
    <xf numFmtId="10" fontId="4" fillId="0" borderId="21" xfId="0" applyNumberFormat="1" applyFont="1" applyBorder="1"/>
    <xf numFmtId="10" fontId="4" fillId="0" borderId="22" xfId="0" applyNumberFormat="1" applyFont="1" applyBorder="1"/>
    <xf numFmtId="0" fontId="4" fillId="0" borderId="23" xfId="0" applyFont="1" applyBorder="1"/>
    <xf numFmtId="164" fontId="4" fillId="0" borderId="24" xfId="0" applyNumberFormat="1" applyFont="1" applyBorder="1" applyAlignment="1">
      <alignment horizontal="center"/>
    </xf>
    <xf numFmtId="164" fontId="4" fillId="4" borderId="24" xfId="0" applyNumberFormat="1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Waste\Waste%20Data\RC%20data\Rolling%20year%20recycling%20rateV5.xls" TargetMode="External"/><Relationship Id="rId1" Type="http://schemas.openxmlformats.org/officeDocument/2006/relationships/externalLinkPath" Target="file:///F:\Waste\Waste%20Data\RC%20data\Rolling%20year%20recycling%20rateV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rt summ 2024"/>
      <sheetName val="Sheet3"/>
      <sheetName val="Arbroath"/>
      <sheetName val="Brechin"/>
      <sheetName val="Carnoustie"/>
      <sheetName val="Forfar"/>
      <sheetName val="Kirrie"/>
      <sheetName val="Monifieth"/>
      <sheetName val="Montrose"/>
      <sheetName val="Monthly Totals"/>
      <sheetName val="Combined"/>
      <sheetName val="RC summary"/>
      <sheetName val="RC rate 2019"/>
      <sheetName val="Graphs"/>
      <sheetName val="Quart Summ 2020"/>
      <sheetName val="Quart summ 2021"/>
      <sheetName val="Quart summ 2025"/>
      <sheetName val="Tonnage 2019"/>
      <sheetName val="Quart summ 2022"/>
      <sheetName val="Quart summ 2023"/>
      <sheetName val="Sheet2"/>
    </sheetNames>
    <sheetDataSet>
      <sheetData sheetId="0"/>
      <sheetData sheetId="1"/>
      <sheetData sheetId="2">
        <row r="30">
          <cell r="BU30">
            <v>203.38699999999997</v>
          </cell>
          <cell r="BV30">
            <v>268.096</v>
          </cell>
          <cell r="BW30">
            <v>286.31900000000002</v>
          </cell>
          <cell r="BX30">
            <v>326.46800000000002</v>
          </cell>
          <cell r="BY30">
            <v>459.79600000000005</v>
          </cell>
          <cell r="BZ30">
            <v>340.95600000000002</v>
          </cell>
          <cell r="CA30">
            <v>415.32399999999996</v>
          </cell>
          <cell r="CB30">
            <v>352.2604</v>
          </cell>
          <cell r="CC30">
            <v>350.56</v>
          </cell>
          <cell r="CD30">
            <v>317.60000000000002</v>
          </cell>
          <cell r="CE30">
            <v>260.96399999999994</v>
          </cell>
          <cell r="CF30">
            <v>213.97200000000001</v>
          </cell>
          <cell r="CG30">
            <v>266.029</v>
          </cell>
          <cell r="CH30">
            <v>263.59199999999998</v>
          </cell>
          <cell r="CI30">
            <v>350.01800000000003</v>
          </cell>
          <cell r="CJ30">
            <v>433.99599999999998</v>
          </cell>
          <cell r="CK30">
            <v>414.88300000000004</v>
          </cell>
          <cell r="CL30">
            <v>347.40400000000005</v>
          </cell>
        </row>
        <row r="34">
          <cell r="BU34">
            <v>412.80699999999996</v>
          </cell>
          <cell r="BV34">
            <v>479.85599999999994</v>
          </cell>
          <cell r="BW34">
            <v>519.17900000000009</v>
          </cell>
          <cell r="BX34">
            <v>573.40800000000002</v>
          </cell>
          <cell r="BY34">
            <v>694.7360000000001</v>
          </cell>
          <cell r="BZ34">
            <v>561.39599999999996</v>
          </cell>
          <cell r="CA34">
            <v>656.48399999999992</v>
          </cell>
          <cell r="CB34">
            <v>596.50040000000001</v>
          </cell>
          <cell r="CC34">
            <v>582.88</v>
          </cell>
          <cell r="CD34">
            <v>531.40000000000009</v>
          </cell>
          <cell r="CE34">
            <v>484.22399999999993</v>
          </cell>
          <cell r="CF34">
            <v>449.65200000000004</v>
          </cell>
          <cell r="CG34">
            <v>532.32899999999995</v>
          </cell>
          <cell r="CH34">
            <v>490.03199999999998</v>
          </cell>
          <cell r="CI34">
            <v>602.73800000000006</v>
          </cell>
          <cell r="CJ34">
            <v>688.45600000000002</v>
          </cell>
          <cell r="CK34">
            <v>697.0630000000001</v>
          </cell>
          <cell r="CL34">
            <v>601.74400000000003</v>
          </cell>
        </row>
      </sheetData>
      <sheetData sheetId="3">
        <row r="30">
          <cell r="BU30">
            <v>15.907</v>
          </cell>
          <cell r="BV30">
            <v>26.52</v>
          </cell>
          <cell r="BW30">
            <v>29.841000000000001</v>
          </cell>
          <cell r="BX30">
            <v>46.8</v>
          </cell>
          <cell r="BY30">
            <v>46.696999999999996</v>
          </cell>
          <cell r="BZ30">
            <v>59.95</v>
          </cell>
          <cell r="CA30">
            <v>53.623999999999995</v>
          </cell>
          <cell r="CB30">
            <v>53.920599999999993</v>
          </cell>
          <cell r="CC30">
            <v>36.450000000000003</v>
          </cell>
          <cell r="CD30">
            <v>41.823999999999998</v>
          </cell>
          <cell r="CE30">
            <v>24.038000000000004</v>
          </cell>
          <cell r="CF30">
            <v>25.677999999999997</v>
          </cell>
          <cell r="CG30">
            <v>19.295000000000002</v>
          </cell>
          <cell r="CH30">
            <v>36.150000000000006</v>
          </cell>
          <cell r="CI30">
            <v>37.129999999999995</v>
          </cell>
          <cell r="CJ30">
            <v>47.68</v>
          </cell>
          <cell r="CK30">
            <v>40.356000000000002</v>
          </cell>
          <cell r="CL30">
            <v>63.64</v>
          </cell>
        </row>
        <row r="34">
          <cell r="BU34">
            <v>15.914999999999999</v>
          </cell>
          <cell r="BV34">
            <v>26.52</v>
          </cell>
          <cell r="BW34">
            <v>29.846</v>
          </cell>
          <cell r="BX34">
            <v>46.809999999999995</v>
          </cell>
          <cell r="BY34">
            <v>46.786999999999999</v>
          </cell>
          <cell r="BZ34">
            <v>60.040000000000006</v>
          </cell>
          <cell r="CA34">
            <v>53.643999999999998</v>
          </cell>
          <cell r="CB34">
            <v>53.940599999999996</v>
          </cell>
          <cell r="CC34">
            <v>36.470000000000006</v>
          </cell>
          <cell r="CD34">
            <v>41.833999999999996</v>
          </cell>
          <cell r="CE34">
            <v>24.038000000000004</v>
          </cell>
          <cell r="CF34">
            <v>25.697999999999997</v>
          </cell>
          <cell r="CG34">
            <v>19.305000000000003</v>
          </cell>
          <cell r="CH34">
            <v>36.160000000000004</v>
          </cell>
          <cell r="CI34">
            <v>37.139999999999993</v>
          </cell>
          <cell r="CJ34">
            <v>47.69</v>
          </cell>
          <cell r="CK34">
            <v>40.366</v>
          </cell>
          <cell r="CL34">
            <v>80.36</v>
          </cell>
        </row>
      </sheetData>
      <sheetData sheetId="4">
        <row r="30">
          <cell r="BU30">
            <v>47.808999999999997</v>
          </cell>
          <cell r="BV30">
            <v>61.515999999999998</v>
          </cell>
          <cell r="BW30">
            <v>83.170000000000016</v>
          </cell>
          <cell r="BX30">
            <v>119.00399999999999</v>
          </cell>
          <cell r="BY30">
            <v>169.67500000000001</v>
          </cell>
          <cell r="BZ30">
            <v>161.76600000000002</v>
          </cell>
          <cell r="CA30">
            <v>126.29299999999999</v>
          </cell>
          <cell r="CB30">
            <v>127.84</v>
          </cell>
          <cell r="CC30">
            <v>136.292</v>
          </cell>
          <cell r="CD30">
            <v>111.25</v>
          </cell>
          <cell r="CE30">
            <v>68.841000000000008</v>
          </cell>
          <cell r="CF30">
            <v>56.298000000000002</v>
          </cell>
          <cell r="CG30">
            <v>49.393000000000001</v>
          </cell>
          <cell r="CH30">
            <v>77.211999999999989</v>
          </cell>
          <cell r="CI30">
            <v>129.428</v>
          </cell>
          <cell r="CJ30">
            <v>128.20400000000001</v>
          </cell>
          <cell r="CK30">
            <v>145.75799999999998</v>
          </cell>
          <cell r="CL30">
            <v>158.08800000000002</v>
          </cell>
        </row>
        <row r="34">
          <cell r="BU34">
            <v>84.609000000000009</v>
          </cell>
          <cell r="BV34">
            <v>106.876</v>
          </cell>
          <cell r="BW34">
            <v>138.73000000000002</v>
          </cell>
          <cell r="BX34">
            <v>177.684</v>
          </cell>
          <cell r="BY34">
            <v>233.95500000000001</v>
          </cell>
          <cell r="BZ34">
            <v>221.10600000000002</v>
          </cell>
          <cell r="CA34">
            <v>174.51299999999998</v>
          </cell>
          <cell r="CB34">
            <v>180.4</v>
          </cell>
          <cell r="CC34">
            <v>184.61199999999999</v>
          </cell>
          <cell r="CD34">
            <v>152.32999999999998</v>
          </cell>
          <cell r="CE34">
            <v>114.64100000000002</v>
          </cell>
          <cell r="CF34">
            <v>108.658</v>
          </cell>
          <cell r="CG34">
            <v>102.173</v>
          </cell>
          <cell r="CH34">
            <v>123.13199999999999</v>
          </cell>
          <cell r="CI34">
            <v>195.44799999999998</v>
          </cell>
          <cell r="CJ34">
            <v>219.084</v>
          </cell>
          <cell r="CK34">
            <v>210.49799999999999</v>
          </cell>
          <cell r="CL34">
            <v>218.70800000000003</v>
          </cell>
        </row>
      </sheetData>
      <sheetData sheetId="5">
        <row r="30">
          <cell r="BU30">
            <v>151.47399999999996</v>
          </cell>
          <cell r="BV30">
            <v>179.17599999999999</v>
          </cell>
          <cell r="BW30">
            <v>204.79400000000004</v>
          </cell>
          <cell r="BX30">
            <v>245.35999999999999</v>
          </cell>
          <cell r="BY30">
            <v>303.06799999999998</v>
          </cell>
          <cell r="BZ30">
            <v>241.44</v>
          </cell>
          <cell r="CA30">
            <v>287.25700000000006</v>
          </cell>
          <cell r="CB30">
            <v>297.89600000000002</v>
          </cell>
          <cell r="CC30">
            <v>260.69999999999993</v>
          </cell>
          <cell r="CD30">
            <v>229.03000000000003</v>
          </cell>
          <cell r="CE30">
            <v>202.41000000000003</v>
          </cell>
          <cell r="CF30">
            <v>154.12</v>
          </cell>
          <cell r="CG30">
            <v>183.88199999999998</v>
          </cell>
          <cell r="CH30">
            <v>178.36199999999997</v>
          </cell>
          <cell r="CI30">
            <v>229.05999999999997</v>
          </cell>
          <cell r="CJ30">
            <v>332.80199999999996</v>
          </cell>
          <cell r="CK30">
            <v>331.67700000000008</v>
          </cell>
          <cell r="CL30">
            <v>258.83600000000001</v>
          </cell>
        </row>
        <row r="34">
          <cell r="BU34">
            <v>307.83399999999995</v>
          </cell>
          <cell r="BV34">
            <v>326.33599999999996</v>
          </cell>
          <cell r="BW34">
            <v>373.82400000000001</v>
          </cell>
          <cell r="BX34">
            <v>417.86</v>
          </cell>
          <cell r="BY34">
            <v>464.95799999999997</v>
          </cell>
          <cell r="BZ34">
            <v>409.73</v>
          </cell>
          <cell r="CA34">
            <v>462.75700000000012</v>
          </cell>
          <cell r="CB34">
            <v>484.05600000000004</v>
          </cell>
          <cell r="CC34">
            <v>421.05999999999995</v>
          </cell>
          <cell r="CD34">
            <v>393.69000000000005</v>
          </cell>
          <cell r="CE34">
            <v>351.41</v>
          </cell>
          <cell r="CF34">
            <v>312.89999999999998</v>
          </cell>
          <cell r="CG34">
            <v>349.40199999999993</v>
          </cell>
          <cell r="CH34">
            <v>336.92199999999997</v>
          </cell>
          <cell r="CI34">
            <v>405.52</v>
          </cell>
          <cell r="CJ34">
            <v>528.66199999999992</v>
          </cell>
          <cell r="CK34">
            <v>523.75700000000006</v>
          </cell>
          <cell r="CL34">
            <v>440.41600000000005</v>
          </cell>
        </row>
      </sheetData>
      <sheetData sheetId="6"/>
      <sheetData sheetId="7"/>
      <sheetData sheetId="8">
        <row r="30">
          <cell r="BU30">
            <v>148.15399999999997</v>
          </cell>
          <cell r="BV30">
            <v>148.74</v>
          </cell>
          <cell r="BW30">
            <v>179.04899999999998</v>
          </cell>
          <cell r="BX30">
            <v>199.84799999999998</v>
          </cell>
          <cell r="BY30">
            <v>276.59499999999997</v>
          </cell>
          <cell r="BZ30">
            <v>226.91600000000003</v>
          </cell>
          <cell r="CA30">
            <v>238.86600000000001</v>
          </cell>
          <cell r="CB30">
            <v>215.16759999999999</v>
          </cell>
          <cell r="CC30">
            <v>209.52600000000001</v>
          </cell>
          <cell r="CD30">
            <v>209.87</v>
          </cell>
          <cell r="CE30">
            <v>159.45799999999997</v>
          </cell>
          <cell r="CF30">
            <v>118.00200000000001</v>
          </cell>
          <cell r="CG30">
            <v>148.291</v>
          </cell>
          <cell r="CH30">
            <v>167.72199999999998</v>
          </cell>
          <cell r="CI30">
            <v>221.72399999999996</v>
          </cell>
          <cell r="CJ30">
            <v>243.536</v>
          </cell>
          <cell r="CK30">
            <v>231.601</v>
          </cell>
          <cell r="CL30">
            <v>247.05799999999999</v>
          </cell>
        </row>
        <row r="34">
          <cell r="BU34">
            <v>273.81399999999996</v>
          </cell>
          <cell r="BV34">
            <v>259.5</v>
          </cell>
          <cell r="BW34">
            <v>316.87900000000002</v>
          </cell>
          <cell r="BX34">
            <v>335.28800000000001</v>
          </cell>
          <cell r="BY34">
            <v>457.28500000000003</v>
          </cell>
          <cell r="BZ34">
            <v>355.54600000000005</v>
          </cell>
          <cell r="CA34">
            <v>366.94600000000003</v>
          </cell>
          <cell r="CB34">
            <v>344.64760000000001</v>
          </cell>
          <cell r="CC34">
            <v>329.786</v>
          </cell>
          <cell r="CD34">
            <v>334.91</v>
          </cell>
          <cell r="CE34">
            <v>289.41800000000001</v>
          </cell>
          <cell r="CF34">
            <v>229.04200000000003</v>
          </cell>
          <cell r="CG34">
            <v>270.49099999999999</v>
          </cell>
          <cell r="CH34">
            <v>295.642</v>
          </cell>
          <cell r="CI34">
            <v>358.80399999999997</v>
          </cell>
          <cell r="CJ34">
            <v>406.57600000000002</v>
          </cell>
          <cell r="CK34">
            <v>375.78100000000001</v>
          </cell>
          <cell r="CL34">
            <v>369.47800000000001</v>
          </cell>
        </row>
      </sheetData>
      <sheetData sheetId="9">
        <row r="30">
          <cell r="BU30">
            <v>566.73099999999999</v>
          </cell>
          <cell r="BV30">
            <v>684.048</v>
          </cell>
          <cell r="BW30">
            <v>783.17299999999989</v>
          </cell>
          <cell r="BX30">
            <v>937.48000000000013</v>
          </cell>
          <cell r="BY30">
            <v>1255.8309999999999</v>
          </cell>
          <cell r="BZ30">
            <v>1031.0279999999998</v>
          </cell>
          <cell r="CA30">
            <v>1121.364</v>
          </cell>
          <cell r="CB30">
            <v>1047.0845999999999</v>
          </cell>
          <cell r="CC30">
            <v>993.52799999999991</v>
          </cell>
          <cell r="CD30">
            <v>909.57400000000007</v>
          </cell>
          <cell r="CE30">
            <v>715.71100000000001</v>
          </cell>
          <cell r="CF30">
            <v>568.06999999999994</v>
          </cell>
          <cell r="CG30">
            <v>666.89</v>
          </cell>
          <cell r="CH30">
            <v>723.0379999999999</v>
          </cell>
          <cell r="CI30">
            <v>967.3599999999999</v>
          </cell>
          <cell r="CJ30">
            <v>1186.2180000000001</v>
          </cell>
          <cell r="CK30">
            <v>1164.2750000000001</v>
          </cell>
          <cell r="CL30">
            <v>1075.0260000000001</v>
          </cell>
        </row>
        <row r="34">
          <cell r="BU34">
            <v>1094.9789999999998</v>
          </cell>
          <cell r="BV34">
            <v>1199.0879999999997</v>
          </cell>
          <cell r="BW34">
            <v>1378.4580000000001</v>
          </cell>
          <cell r="BX34">
            <v>1551.0500000000002</v>
          </cell>
          <cell r="BY34">
            <v>1897.721</v>
          </cell>
          <cell r="BZ34">
            <v>1607.8179999999998</v>
          </cell>
          <cell r="CA34">
            <v>1714.3440000000001</v>
          </cell>
          <cell r="CB34">
            <v>1659.5445999999999</v>
          </cell>
          <cell r="CC34">
            <v>1554.808</v>
          </cell>
          <cell r="CD34">
            <v>1454.1640000000002</v>
          </cell>
          <cell r="CE34">
            <v>1263.731</v>
          </cell>
          <cell r="CF34">
            <v>1125.95</v>
          </cell>
          <cell r="CG34">
            <v>1273.6999999999998</v>
          </cell>
          <cell r="CH34">
            <v>1281.8880000000001</v>
          </cell>
          <cell r="CI34">
            <v>1599.65</v>
          </cell>
          <cell r="CJ34">
            <v>1890.4680000000001</v>
          </cell>
          <cell r="CK34">
            <v>1847.4650000000001</v>
          </cell>
          <cell r="CL34">
            <v>1710.7060000000001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F1" workbookViewId="0">
      <selection activeCell="H3" sqref="H3:J3"/>
    </sheetView>
  </sheetViews>
  <sheetFormatPr defaultRowHeight="14.5" x14ac:dyDescent="0.35"/>
  <sheetData>
    <row r="1" spans="1:21" ht="18.5" x14ac:dyDescent="0.45">
      <c r="A1" s="1" t="s">
        <v>0</v>
      </c>
      <c r="B1" s="1"/>
      <c r="N1" s="2" t="s">
        <v>1</v>
      </c>
    </row>
    <row r="2" spans="1:21" x14ac:dyDescent="0.35">
      <c r="N2" t="s">
        <v>2</v>
      </c>
    </row>
    <row r="3" spans="1:21" x14ac:dyDescent="0.35">
      <c r="A3" s="3"/>
      <c r="B3" s="4" t="s">
        <v>3</v>
      </c>
      <c r="C3" s="5"/>
      <c r="D3" s="6"/>
      <c r="E3" s="7" t="s">
        <v>4</v>
      </c>
      <c r="F3" s="5"/>
      <c r="G3" s="6"/>
      <c r="H3" s="7" t="s">
        <v>5</v>
      </c>
      <c r="I3" s="5"/>
      <c r="J3" s="5"/>
      <c r="K3" s="8" t="s">
        <v>6</v>
      </c>
      <c r="L3" s="8"/>
      <c r="M3" s="8"/>
    </row>
    <row r="4" spans="1:21" x14ac:dyDescent="0.35">
      <c r="A4" s="9" t="s">
        <v>7</v>
      </c>
      <c r="B4" s="10" t="s">
        <v>8</v>
      </c>
      <c r="C4" s="11" t="s">
        <v>9</v>
      </c>
      <c r="D4" s="12" t="s">
        <v>10</v>
      </c>
      <c r="E4" s="11" t="s">
        <v>8</v>
      </c>
      <c r="F4" s="11" t="s">
        <v>9</v>
      </c>
      <c r="G4" s="12" t="s">
        <v>10</v>
      </c>
      <c r="H4" s="11" t="s">
        <v>8</v>
      </c>
      <c r="I4" s="11" t="s">
        <v>9</v>
      </c>
      <c r="J4" s="12" t="s">
        <v>10</v>
      </c>
      <c r="K4" s="11" t="s">
        <v>8</v>
      </c>
      <c r="L4" s="11" t="s">
        <v>9</v>
      </c>
      <c r="M4" s="3" t="s">
        <v>10</v>
      </c>
    </row>
    <row r="5" spans="1:21" x14ac:dyDescent="0.35">
      <c r="A5" s="13" t="s">
        <v>11</v>
      </c>
      <c r="B5" s="14">
        <f>SUM([1]Arbroath!CG30:CI30)</f>
        <v>879.63900000000001</v>
      </c>
      <c r="C5" s="14">
        <f>SUM([1]Arbroath!CG34:CI34)</f>
        <v>1625.0989999999999</v>
      </c>
      <c r="D5" s="15">
        <f t="shared" ref="D5:G11" si="0">B5/C5</f>
        <v>0.54128333104629323</v>
      </c>
      <c r="E5" s="14">
        <f>SUM([1]Arbroath!CJ30:CL30)</f>
        <v>1196.2830000000001</v>
      </c>
      <c r="F5" s="14">
        <f>SUM([1]Arbroath!CJ34:CL34)</f>
        <v>1987.2630000000004</v>
      </c>
      <c r="G5" s="15">
        <f t="shared" si="0"/>
        <v>0.60197517892699648</v>
      </c>
      <c r="H5" s="14"/>
      <c r="I5" s="16"/>
      <c r="J5" s="15"/>
      <c r="K5" s="14"/>
      <c r="L5" s="16"/>
      <c r="M5" s="15"/>
    </row>
    <row r="6" spans="1:21" ht="15" thickBot="1" x14ac:dyDescent="0.4">
      <c r="A6" s="13" t="s">
        <v>12</v>
      </c>
      <c r="B6" s="14">
        <f>SUM([1]Brechin!CG30:CI30)</f>
        <v>92.575000000000003</v>
      </c>
      <c r="C6" s="14">
        <f>SUM([1]Brechin!CG34:CI34)</f>
        <v>92.60499999999999</v>
      </c>
      <c r="D6" s="15">
        <f t="shared" si="0"/>
        <v>0.99967604341018312</v>
      </c>
      <c r="E6" s="14">
        <f>SUM([1]Brechin!CJ30:CL30)</f>
        <v>151.67599999999999</v>
      </c>
      <c r="F6" s="14">
        <f>SUM([1]Brechin!CJ34:CL34)</f>
        <v>168.416</v>
      </c>
      <c r="G6" s="15">
        <f t="shared" si="0"/>
        <v>0.90060326809804292</v>
      </c>
      <c r="H6" s="14"/>
      <c r="I6" s="16"/>
      <c r="J6" s="15"/>
      <c r="K6" s="14"/>
      <c r="L6" s="16"/>
      <c r="M6" s="15"/>
    </row>
    <row r="7" spans="1:21" ht="15" thickBot="1" x14ac:dyDescent="0.4">
      <c r="A7" s="13" t="s">
        <v>13</v>
      </c>
      <c r="B7" s="14">
        <f>SUM([1]Carnoustie!CG30:CI30)</f>
        <v>256.03300000000002</v>
      </c>
      <c r="C7" s="14">
        <f>SUM([1]Carnoustie!CG34:CI34)</f>
        <v>420.75299999999999</v>
      </c>
      <c r="D7" s="15">
        <f t="shared" si="0"/>
        <v>0.60851140692995653</v>
      </c>
      <c r="E7" s="14">
        <f>SUM([1]Carnoustie!CJ30:CL30)</f>
        <v>432.05</v>
      </c>
      <c r="F7" s="14">
        <f>SUM([1]Carnoustie!CJ34:CL34)</f>
        <v>648.29</v>
      </c>
      <c r="G7" s="15">
        <f t="shared" si="0"/>
        <v>0.66644557219762768</v>
      </c>
      <c r="H7" s="14"/>
      <c r="I7" s="16"/>
      <c r="J7" s="15"/>
      <c r="K7" s="14"/>
      <c r="L7" s="16"/>
      <c r="M7" s="15"/>
      <c r="O7" s="17" t="s">
        <v>14</v>
      </c>
      <c r="P7" s="18"/>
      <c r="Q7" s="18"/>
      <c r="R7" s="18"/>
      <c r="S7" s="19"/>
      <c r="T7" s="20"/>
      <c r="U7" s="21"/>
    </row>
    <row r="8" spans="1:21" x14ac:dyDescent="0.35">
      <c r="A8" s="13" t="s">
        <v>15</v>
      </c>
      <c r="B8" s="14">
        <f>SUM([1]Forfar!CG30:CI30)</f>
        <v>591.30399999999986</v>
      </c>
      <c r="C8" s="14">
        <f>SUM([1]Forfar!CG34:CI34)</f>
        <v>1091.8439999999998</v>
      </c>
      <c r="D8" s="15">
        <f t="shared" si="0"/>
        <v>0.54156454585087244</v>
      </c>
      <c r="E8" s="14">
        <f>SUM([1]Forfar!CJ30:CL30)</f>
        <v>923.31500000000005</v>
      </c>
      <c r="F8" s="14">
        <f>SUM([1]Forfar!CJ34:CL34)</f>
        <v>1492.835</v>
      </c>
      <c r="G8" s="15">
        <f t="shared" si="0"/>
        <v>0.61849769063560278</v>
      </c>
      <c r="H8" s="14"/>
      <c r="I8" s="16"/>
      <c r="J8" s="15"/>
      <c r="K8" s="14"/>
      <c r="L8" s="16"/>
      <c r="M8" s="15"/>
      <c r="O8" s="22" t="s">
        <v>16</v>
      </c>
      <c r="P8" s="23" t="s">
        <v>11</v>
      </c>
      <c r="Q8" s="23" t="s">
        <v>12</v>
      </c>
      <c r="R8" s="23" t="s">
        <v>13</v>
      </c>
      <c r="S8" s="23" t="s">
        <v>15</v>
      </c>
      <c r="T8" s="23" t="s">
        <v>17</v>
      </c>
      <c r="U8" s="24" t="s">
        <v>18</v>
      </c>
    </row>
    <row r="9" spans="1:21" ht="15" thickBot="1" x14ac:dyDescent="0.4">
      <c r="A9" s="13" t="s">
        <v>17</v>
      </c>
      <c r="B9" s="14">
        <f>SUM([1]Montrose!CG30:CI30)</f>
        <v>537.73699999999997</v>
      </c>
      <c r="C9" s="14">
        <f>SUM([1]Montrose!CG34:CI34)</f>
        <v>924.93700000000001</v>
      </c>
      <c r="D9" s="15">
        <f t="shared" si="0"/>
        <v>0.58137689377763024</v>
      </c>
      <c r="E9" s="14">
        <f>SUM([1]Montrose!CJ30:CL30)</f>
        <v>722.19499999999994</v>
      </c>
      <c r="F9" s="14">
        <f>SUM([1]Montrose!CJ34:CL34)</f>
        <v>1151.835</v>
      </c>
      <c r="G9" s="15">
        <f t="shared" si="0"/>
        <v>0.62699518594243087</v>
      </c>
      <c r="H9" s="14"/>
      <c r="I9" s="14"/>
      <c r="J9" s="15"/>
      <c r="K9" s="14"/>
      <c r="L9" s="14"/>
      <c r="M9" s="15"/>
      <c r="O9" s="25" t="s">
        <v>3</v>
      </c>
      <c r="P9" s="26">
        <f>D5</f>
        <v>0.54128333104629323</v>
      </c>
      <c r="Q9" s="27"/>
      <c r="R9" s="26">
        <f>D7</f>
        <v>0.60851140692995653</v>
      </c>
      <c r="S9" s="26">
        <f>D8</f>
        <v>0.54156454585087244</v>
      </c>
      <c r="T9" s="26">
        <f>D9</f>
        <v>0.58137689377763024</v>
      </c>
      <c r="U9" s="28">
        <f>D10</f>
        <v>0.5673051700047026</v>
      </c>
    </row>
    <row r="10" spans="1:21" ht="15" thickBot="1" x14ac:dyDescent="0.4">
      <c r="A10" s="29" t="s">
        <v>19</v>
      </c>
      <c r="B10" s="30">
        <f>SUM(B5:B9)</f>
        <v>2357.288</v>
      </c>
      <c r="C10" s="30">
        <f>SUM(C5:C9)</f>
        <v>4155.2379999999994</v>
      </c>
      <c r="D10" s="31">
        <f t="shared" si="0"/>
        <v>0.5673051700047026</v>
      </c>
      <c r="E10" s="30">
        <f>SUM(E5:E9)</f>
        <v>3425.5190000000002</v>
      </c>
      <c r="F10" s="30">
        <f>SUM(F5:F9)</f>
        <v>5448.6390000000001</v>
      </c>
      <c r="G10" s="31">
        <f t="shared" si="0"/>
        <v>0.62869259644472686</v>
      </c>
      <c r="H10" s="30"/>
      <c r="I10" s="30"/>
      <c r="J10" s="32"/>
      <c r="K10" s="30"/>
      <c r="L10" s="30"/>
      <c r="M10" s="32"/>
      <c r="O10" s="33" t="s">
        <v>20</v>
      </c>
      <c r="P10" s="34">
        <f>D17</f>
        <v>0.53674702976678679</v>
      </c>
      <c r="Q10" s="35"/>
      <c r="R10" s="34">
        <f>D19</f>
        <v>0.58293838862559233</v>
      </c>
      <c r="S10" s="34">
        <f>D20</f>
        <v>0.53119760633495838</v>
      </c>
      <c r="T10" s="34">
        <f>D21</f>
        <v>0.55980583232277847</v>
      </c>
      <c r="U10" s="36">
        <f>D22</f>
        <v>0.55382931361937626</v>
      </c>
    </row>
    <row r="11" spans="1:21" ht="15" thickBot="1" x14ac:dyDescent="0.4">
      <c r="A11" s="37" t="s">
        <v>21</v>
      </c>
      <c r="B11" s="14">
        <f>SUM('[1]Monthly Totals'!CG30:CI30)</f>
        <v>2357.2879999999996</v>
      </c>
      <c r="C11" s="14">
        <f>SUM('[1]Monthly Totals'!CG34:CI34)</f>
        <v>4155.2379999999994</v>
      </c>
      <c r="D11" s="15">
        <f t="shared" si="0"/>
        <v>0.56730517000470249</v>
      </c>
      <c r="E11" s="14">
        <f>SUM('[1]Monthly Totals'!CJ30:CL30)</f>
        <v>3425.5190000000002</v>
      </c>
      <c r="F11" s="14">
        <f>SUM('[1]Monthly Totals'!CJ34:CL34)</f>
        <v>5448.6390000000001</v>
      </c>
      <c r="G11" s="15">
        <f t="shared" si="0"/>
        <v>0.62869259644472686</v>
      </c>
      <c r="H11" s="38"/>
      <c r="I11" s="38"/>
      <c r="J11" s="15"/>
      <c r="K11" s="38"/>
      <c r="L11" s="38"/>
      <c r="M11" s="15"/>
      <c r="N11" s="39"/>
    </row>
    <row r="12" spans="1:21" ht="15" thickBot="1" x14ac:dyDescent="0.4">
      <c r="A12" s="40"/>
      <c r="D12" s="40"/>
      <c r="J12" s="40"/>
      <c r="O12" s="17" t="s">
        <v>22</v>
      </c>
      <c r="P12" s="18"/>
      <c r="Q12" s="18"/>
      <c r="R12" s="18"/>
      <c r="S12" s="19"/>
      <c r="T12" s="20"/>
      <c r="U12" s="21"/>
    </row>
    <row r="13" spans="1:21" x14ac:dyDescent="0.35">
      <c r="N13" s="41"/>
      <c r="O13" s="22" t="s">
        <v>16</v>
      </c>
      <c r="P13" s="23" t="s">
        <v>11</v>
      </c>
      <c r="Q13" s="23" t="s">
        <v>12</v>
      </c>
      <c r="R13" s="23" t="s">
        <v>13</v>
      </c>
      <c r="S13" s="23" t="s">
        <v>15</v>
      </c>
      <c r="T13" s="23" t="s">
        <v>17</v>
      </c>
      <c r="U13" s="24" t="s">
        <v>18</v>
      </c>
    </row>
    <row r="14" spans="1:21" x14ac:dyDescent="0.35">
      <c r="O14" s="25" t="s">
        <v>4</v>
      </c>
      <c r="P14" s="26">
        <f>G5</f>
        <v>0.60197517892699648</v>
      </c>
      <c r="Q14" s="26">
        <f>G6</f>
        <v>0.90060326809804292</v>
      </c>
      <c r="R14" s="26">
        <f>G7</f>
        <v>0.66644557219762768</v>
      </c>
      <c r="S14" s="26">
        <f>G8</f>
        <v>0.61849769063560278</v>
      </c>
      <c r="T14" s="26">
        <f>G9</f>
        <v>0.62699518594243087</v>
      </c>
      <c r="U14" s="28">
        <f>G10</f>
        <v>0.62869259644472686</v>
      </c>
    </row>
    <row r="15" spans="1:21" ht="15" thickBot="1" x14ac:dyDescent="0.4">
      <c r="A15" s="3"/>
      <c r="B15" s="42" t="s">
        <v>20</v>
      </c>
      <c r="C15" s="43"/>
      <c r="D15" s="44"/>
      <c r="E15" s="45" t="s">
        <v>23</v>
      </c>
      <c r="F15" s="43"/>
      <c r="G15" s="44"/>
      <c r="H15" s="45" t="s">
        <v>24</v>
      </c>
      <c r="I15" s="43"/>
      <c r="J15" s="44"/>
      <c r="K15" s="46" t="s">
        <v>25</v>
      </c>
      <c r="L15" s="47"/>
      <c r="M15" s="47"/>
      <c r="O15" s="33" t="s">
        <v>23</v>
      </c>
      <c r="P15" s="34">
        <f>G17</f>
        <v>0.61612208533292534</v>
      </c>
      <c r="Q15" s="35"/>
      <c r="R15" s="34">
        <f>G19</f>
        <v>0.71189025594828881</v>
      </c>
      <c r="S15" s="34">
        <f>G20</f>
        <v>0.61109374661521265</v>
      </c>
      <c r="T15" s="34">
        <f>G21</f>
        <v>0.61261855260648068</v>
      </c>
      <c r="U15" s="36">
        <f>G22</f>
        <v>0.63765099358480593</v>
      </c>
    </row>
    <row r="16" spans="1:21" ht="15" thickBot="1" x14ac:dyDescent="0.4">
      <c r="A16" s="9" t="s">
        <v>7</v>
      </c>
      <c r="B16" s="10" t="s">
        <v>8</v>
      </c>
      <c r="C16" s="11" t="s">
        <v>9</v>
      </c>
      <c r="D16" s="12" t="s">
        <v>10</v>
      </c>
      <c r="E16" s="11" t="s">
        <v>8</v>
      </c>
      <c r="F16" s="11" t="s">
        <v>9</v>
      </c>
      <c r="G16" s="12" t="s">
        <v>10</v>
      </c>
      <c r="H16" s="11" t="s">
        <v>8</v>
      </c>
      <c r="I16" s="11" t="s">
        <v>9</v>
      </c>
      <c r="J16" s="12" t="s">
        <v>10</v>
      </c>
      <c r="K16" s="11" t="s">
        <v>8</v>
      </c>
      <c r="L16" s="11" t="s">
        <v>9</v>
      </c>
      <c r="M16" s="3" t="s">
        <v>10</v>
      </c>
    </row>
    <row r="17" spans="1:21" ht="15" thickBot="1" x14ac:dyDescent="0.4">
      <c r="A17" s="13" t="s">
        <v>11</v>
      </c>
      <c r="B17" s="14">
        <f>SUM([1]Arbroath!BU30:BW30)</f>
        <v>757.80199999999991</v>
      </c>
      <c r="C17" s="14">
        <f>SUM([1]Arbroath!BU34:BW34)</f>
        <v>1411.8420000000001</v>
      </c>
      <c r="D17" s="15">
        <f t="shared" ref="D17:D22" si="1">B17/C17</f>
        <v>0.53674702976678679</v>
      </c>
      <c r="E17" s="14">
        <f>SUM([1]Arbroath!BX30:BZ30)</f>
        <v>1127.2200000000003</v>
      </c>
      <c r="F17" s="14">
        <f>SUM([1]Arbroath!BX34:BZ34)</f>
        <v>1829.5400000000002</v>
      </c>
      <c r="G17" s="15">
        <f t="shared" ref="G17:G23" si="2">E17/F17</f>
        <v>0.61612208533292534</v>
      </c>
      <c r="H17" s="14">
        <f>SUM([1]Arbroath!CA30:CC30)</f>
        <v>1118.1443999999999</v>
      </c>
      <c r="I17" s="14">
        <f>SUM([1]Arbroath!CA34:CC34)</f>
        <v>1835.8643999999999</v>
      </c>
      <c r="J17" s="15">
        <f t="shared" ref="J17:J23" si="3">H17/I17</f>
        <v>0.60905609368535063</v>
      </c>
      <c r="K17" s="14">
        <f>SUM([1]Arbroath!CD30:CF30)</f>
        <v>792.53599999999994</v>
      </c>
      <c r="L17" s="14">
        <f>SUM([1]Arbroath!CD34:CF34)</f>
        <v>1465.2760000000001</v>
      </c>
      <c r="M17" s="15">
        <f t="shared" ref="M17:M23" si="4">K17/L17</f>
        <v>0.54087830552059812</v>
      </c>
      <c r="O17" s="17" t="s">
        <v>26</v>
      </c>
      <c r="P17" s="18"/>
      <c r="Q17" s="18"/>
      <c r="R17" s="18"/>
      <c r="S17" s="19"/>
      <c r="T17" s="20"/>
      <c r="U17" s="21"/>
    </row>
    <row r="18" spans="1:21" x14ac:dyDescent="0.35">
      <c r="A18" s="13" t="s">
        <v>12</v>
      </c>
      <c r="B18" s="14">
        <f>SUM([1]Brechin!BU30:BW30)</f>
        <v>72.268000000000001</v>
      </c>
      <c r="C18" s="14">
        <f>SUM([1]Brechin!BU34:BW34)</f>
        <v>72.281000000000006</v>
      </c>
      <c r="D18" s="15">
        <f t="shared" si="1"/>
        <v>0.99982014637318239</v>
      </c>
      <c r="E18" s="14">
        <f>SUM([1]Brechin!BX30:BZ30)</f>
        <v>153.447</v>
      </c>
      <c r="F18" s="14">
        <f>SUM([1]Brechin!BX34:BZ34)</f>
        <v>153.637</v>
      </c>
      <c r="G18" s="15">
        <f t="shared" si="2"/>
        <v>0.9987633187318159</v>
      </c>
      <c r="H18" s="14">
        <f>SUM([1]Brechin!CA30:CC30)</f>
        <v>143.99459999999999</v>
      </c>
      <c r="I18" s="14">
        <f>SUM([1]Brechin!CA34:CC34)</f>
        <v>144.05459999999999</v>
      </c>
      <c r="J18" s="15">
        <f t="shared" si="3"/>
        <v>0.99958349125956403</v>
      </c>
      <c r="K18" s="14">
        <f>SUM([1]Brechin!CD30:CF30)</f>
        <v>91.539999999999992</v>
      </c>
      <c r="L18" s="14">
        <f>SUM([1]Brechin!CD34:CF34)</f>
        <v>91.57</v>
      </c>
      <c r="M18" s="15">
        <f t="shared" si="4"/>
        <v>0.99967238178442719</v>
      </c>
      <c r="O18" s="22" t="s">
        <v>16</v>
      </c>
      <c r="P18" s="23" t="s">
        <v>11</v>
      </c>
      <c r="Q18" s="23" t="s">
        <v>12</v>
      </c>
      <c r="R18" s="23" t="s">
        <v>13</v>
      </c>
      <c r="S18" s="23" t="s">
        <v>15</v>
      </c>
      <c r="T18" s="23" t="s">
        <v>17</v>
      </c>
      <c r="U18" s="24" t="s">
        <v>18</v>
      </c>
    </row>
    <row r="19" spans="1:21" x14ac:dyDescent="0.35">
      <c r="A19" s="13" t="s">
        <v>13</v>
      </c>
      <c r="B19" s="14">
        <f>SUM([1]Carnoustie!BU30:BW30)</f>
        <v>192.495</v>
      </c>
      <c r="C19" s="14">
        <f>SUM([1]Carnoustie!BU34:BW34)</f>
        <v>330.21500000000003</v>
      </c>
      <c r="D19" s="15">
        <f t="shared" si="1"/>
        <v>0.58293838862559233</v>
      </c>
      <c r="E19" s="14">
        <f>SUM([1]Carnoustie!BX30:BZ30)</f>
        <v>450.44499999999999</v>
      </c>
      <c r="F19" s="14">
        <f>SUM([1]Carnoustie!BX34:BZ34)</f>
        <v>632.745</v>
      </c>
      <c r="G19" s="15">
        <f t="shared" si="2"/>
        <v>0.71189025594828881</v>
      </c>
      <c r="H19" s="14">
        <f>SUM([1]Carnoustie!CA30:CC30)</f>
        <v>390.42499999999995</v>
      </c>
      <c r="I19" s="14">
        <f>SUM([1]Carnoustie!CA34:CC34)</f>
        <v>539.52499999999998</v>
      </c>
      <c r="J19" s="15">
        <f t="shared" si="3"/>
        <v>0.72364579954589681</v>
      </c>
      <c r="K19" s="14">
        <f>SUM([1]Carnoustie!CD30:CF30)</f>
        <v>236.38900000000001</v>
      </c>
      <c r="L19" s="14">
        <f>SUM([1]Carnoustie!CD34:CF34)</f>
        <v>375.62900000000002</v>
      </c>
      <c r="M19" s="15">
        <f t="shared" si="4"/>
        <v>0.62931509547984843</v>
      </c>
      <c r="O19" s="25" t="s">
        <v>27</v>
      </c>
      <c r="P19" s="26"/>
      <c r="Q19" s="26"/>
      <c r="R19" s="26"/>
      <c r="S19" s="26"/>
      <c r="T19" s="48"/>
      <c r="U19" s="49"/>
    </row>
    <row r="20" spans="1:21" ht="15" thickBot="1" x14ac:dyDescent="0.4">
      <c r="A20" s="13" t="s">
        <v>15</v>
      </c>
      <c r="B20" s="14">
        <f>SUM([1]Forfar!BU30:BW30)</f>
        <v>535.44399999999996</v>
      </c>
      <c r="C20" s="14">
        <f>SUM([1]Forfar!BU34:BW34)</f>
        <v>1007.9939999999999</v>
      </c>
      <c r="D20" s="15">
        <f t="shared" si="1"/>
        <v>0.53119760633495838</v>
      </c>
      <c r="E20" s="14">
        <f>SUM([1]Forfar!BX30:BZ30)</f>
        <v>789.86799999999994</v>
      </c>
      <c r="F20" s="14">
        <f>SUM([1]Forfar!BX34:BZ34)</f>
        <v>1292.548</v>
      </c>
      <c r="G20" s="15">
        <f t="shared" si="2"/>
        <v>0.61109374661521265</v>
      </c>
      <c r="H20" s="14">
        <f>SUM([1]Forfar!CA30:CC30)</f>
        <v>845.85299999999995</v>
      </c>
      <c r="I20" s="14">
        <f>SUM([1]Forfar!CA34:CC34)</f>
        <v>1367.873</v>
      </c>
      <c r="J20" s="15">
        <f t="shared" si="3"/>
        <v>0.6183710037408443</v>
      </c>
      <c r="K20" s="14">
        <f>SUM([1]Forfar!CD30:CF30)</f>
        <v>585.56000000000006</v>
      </c>
      <c r="L20" s="14">
        <f>SUM([1]Forfar!CD34:CF34)</f>
        <v>1058</v>
      </c>
      <c r="M20" s="15">
        <f t="shared" si="4"/>
        <v>0.55345935727788287</v>
      </c>
      <c r="O20" s="50" t="s">
        <v>28</v>
      </c>
      <c r="P20" s="51">
        <f>J17</f>
        <v>0.60905609368535063</v>
      </c>
      <c r="Q20" s="52"/>
      <c r="R20" s="51">
        <f>J19</f>
        <v>0.72364579954589681</v>
      </c>
      <c r="S20" s="51">
        <f>J20</f>
        <v>0.6183710037408443</v>
      </c>
      <c r="T20" s="51">
        <f>J21</f>
        <v>0.63719281614504453</v>
      </c>
      <c r="U20" s="53">
        <f>J22</f>
        <v>0.64154417620269011</v>
      </c>
    </row>
    <row r="21" spans="1:21" ht="15" thickBot="1" x14ac:dyDescent="0.4">
      <c r="A21" s="13" t="s">
        <v>17</v>
      </c>
      <c r="B21" s="14">
        <f>SUM([1]Montrose!BU30:BW30)</f>
        <v>475.94299999999998</v>
      </c>
      <c r="C21" s="14">
        <f>SUM([1]Montrose!BU34:BW34)</f>
        <v>850.19299999999998</v>
      </c>
      <c r="D21" s="15">
        <f t="shared" si="1"/>
        <v>0.55980583232277847</v>
      </c>
      <c r="E21" s="14">
        <f>SUM([1]Montrose!BX30:BZ30)</f>
        <v>703.35900000000004</v>
      </c>
      <c r="F21" s="14">
        <f>SUM([1]Montrose!BX34:BZ34)</f>
        <v>1148.1190000000001</v>
      </c>
      <c r="G21" s="15">
        <f t="shared" si="2"/>
        <v>0.61261855260648068</v>
      </c>
      <c r="H21" s="14">
        <f>SUM([1]Montrose!CA30:CC30)</f>
        <v>663.55960000000005</v>
      </c>
      <c r="I21" s="14">
        <f>SUM([1]Montrose!CA34:CC34)</f>
        <v>1041.3796</v>
      </c>
      <c r="J21" s="15">
        <f t="shared" si="3"/>
        <v>0.63719281614504453</v>
      </c>
      <c r="K21" s="14">
        <f>SUM([1]Montrose!CD30:CF30)</f>
        <v>487.33</v>
      </c>
      <c r="L21" s="14">
        <f>SUM([1]Montrose!CD34:CF34)</f>
        <v>853.37</v>
      </c>
      <c r="M21" s="15">
        <f t="shared" si="4"/>
        <v>0.57106530578764192</v>
      </c>
    </row>
    <row r="22" spans="1:21" ht="15" thickBot="1" x14ac:dyDescent="0.4">
      <c r="A22" s="29" t="s">
        <v>19</v>
      </c>
      <c r="B22" s="30">
        <f>SUM(B17:B21)</f>
        <v>2033.952</v>
      </c>
      <c r="C22" s="30">
        <f>SUM(C17:C21)</f>
        <v>3672.5250000000005</v>
      </c>
      <c r="D22" s="31">
        <f t="shared" si="1"/>
        <v>0.55382931361937626</v>
      </c>
      <c r="E22" s="30">
        <f>SUM(E17:E21)</f>
        <v>3224.3390000000004</v>
      </c>
      <c r="F22" s="30">
        <f>SUM(F17:F21)</f>
        <v>5056.5889999999999</v>
      </c>
      <c r="G22" s="31">
        <f t="shared" si="2"/>
        <v>0.63765099358480593</v>
      </c>
      <c r="H22" s="30">
        <f>SUM(H17:H21)</f>
        <v>3161.9766</v>
      </c>
      <c r="I22" s="30">
        <f>SUM(I17:I21)</f>
        <v>4928.6966000000002</v>
      </c>
      <c r="J22" s="31">
        <f t="shared" si="3"/>
        <v>0.64154417620269011</v>
      </c>
      <c r="K22" s="30">
        <f>SUM(K17:K21)</f>
        <v>2193.355</v>
      </c>
      <c r="L22" s="30">
        <f>SUM(L17:L21)</f>
        <v>3843.8449999999998</v>
      </c>
      <c r="M22" s="31">
        <f t="shared" si="4"/>
        <v>0.57061484008850516</v>
      </c>
      <c r="O22" s="17" t="s">
        <v>29</v>
      </c>
      <c r="P22" s="18"/>
      <c r="Q22" s="18"/>
      <c r="R22" s="18"/>
      <c r="S22" s="19"/>
      <c r="T22" s="20"/>
      <c r="U22" s="21"/>
    </row>
    <row r="23" spans="1:21" x14ac:dyDescent="0.35">
      <c r="A23" s="37" t="s">
        <v>21</v>
      </c>
      <c r="B23" s="14">
        <f>SUM('[1]Monthly Totals'!BU30:BW30)</f>
        <v>2033.9519999999998</v>
      </c>
      <c r="C23" s="14">
        <f>SUM('[1]Monthly Totals'!BU34:BW34)</f>
        <v>3672.5249999999996</v>
      </c>
      <c r="D23" s="15">
        <f>B23/C23</f>
        <v>0.55382931361937626</v>
      </c>
      <c r="E23" s="14">
        <f>SUM('[1]Monthly Totals'!BX30:BZ30)</f>
        <v>3224.3389999999999</v>
      </c>
      <c r="F23" s="14">
        <f>SUM('[1]Monthly Totals'!BX34:BZ34)</f>
        <v>5056.5889999999999</v>
      </c>
      <c r="G23" s="15">
        <f t="shared" si="2"/>
        <v>0.63765099358480593</v>
      </c>
      <c r="H23" s="14">
        <f>SUM('[1]Monthly Totals'!CA30:CC30)</f>
        <v>3161.9765999999995</v>
      </c>
      <c r="I23" s="14">
        <f>SUM('[1]Monthly Totals'!CA34:CC34)</f>
        <v>4928.6966000000002</v>
      </c>
      <c r="J23" s="15">
        <f t="shared" si="3"/>
        <v>0.64154417620269</v>
      </c>
      <c r="K23" s="14">
        <f>SUM('[1]Monthly Totals'!CD30:CF30)</f>
        <v>2193.355</v>
      </c>
      <c r="L23" s="14">
        <f>SUM('[1]Monthly Totals'!CD34:CF34)</f>
        <v>3843.8450000000003</v>
      </c>
      <c r="M23" s="15">
        <f t="shared" si="4"/>
        <v>0.57061484008850505</v>
      </c>
      <c r="O23" s="22" t="s">
        <v>16</v>
      </c>
      <c r="P23" s="23" t="s">
        <v>11</v>
      </c>
      <c r="Q23" s="23" t="s">
        <v>12</v>
      </c>
      <c r="R23" s="23" t="s">
        <v>13</v>
      </c>
      <c r="S23" s="23" t="s">
        <v>15</v>
      </c>
      <c r="T23" s="23" t="s">
        <v>17</v>
      </c>
      <c r="U23" s="24" t="s">
        <v>18</v>
      </c>
    </row>
    <row r="24" spans="1:21" x14ac:dyDescent="0.35">
      <c r="O24" s="25" t="s">
        <v>6</v>
      </c>
      <c r="P24" s="26"/>
      <c r="Q24" s="26"/>
      <c r="R24" s="26"/>
      <c r="S24" s="26"/>
      <c r="T24" s="48"/>
      <c r="U24" s="49"/>
    </row>
    <row r="25" spans="1:21" ht="15" thickBot="1" x14ac:dyDescent="0.4">
      <c r="O25" s="50" t="s">
        <v>25</v>
      </c>
      <c r="P25" s="51">
        <f>M17</f>
        <v>0.54087830552059812</v>
      </c>
      <c r="Q25" s="52"/>
      <c r="R25" s="51">
        <f>M19</f>
        <v>0.62931509547984843</v>
      </c>
      <c r="S25" s="51">
        <f>M20</f>
        <v>0.55345935727788287</v>
      </c>
      <c r="T25" s="51">
        <f>M21</f>
        <v>0.57106530578764192</v>
      </c>
      <c r="U25" s="53">
        <f>M22</f>
        <v>0.57061484008850516</v>
      </c>
    </row>
  </sheetData>
  <mergeCells count="8">
    <mergeCell ref="B3:D3"/>
    <mergeCell ref="E3:G3"/>
    <mergeCell ref="H3:J3"/>
    <mergeCell ref="K3:M3"/>
    <mergeCell ref="B15:D15"/>
    <mergeCell ref="E15:G15"/>
    <mergeCell ref="H15:J15"/>
    <mergeCell ref="K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Moug</dc:creator>
  <cp:lastModifiedBy>Peter Moug</cp:lastModifiedBy>
  <dcterms:created xsi:type="dcterms:W3CDTF">2015-06-05T18:17:20Z</dcterms:created>
  <dcterms:modified xsi:type="dcterms:W3CDTF">2025-08-25T13:24:06Z</dcterms:modified>
</cp:coreProperties>
</file>